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Equity" sheetId="3" r:id="rId3"/>
    <sheet name="CF" sheetId="4" r:id="rId4"/>
    <sheet name="Notes" sheetId="5" r:id="rId5"/>
  </sheets>
  <externalReferences>
    <externalReference r:id="rId8"/>
  </externalReferences>
  <definedNames>
    <definedName name="_xlnm.Print_Titles" localSheetId="4">'Notes'!$1:$5</definedName>
  </definedNames>
  <calcPr fullCalcOnLoad="1"/>
</workbook>
</file>

<file path=xl/sharedStrings.xml><?xml version="1.0" encoding="utf-8"?>
<sst xmlns="http://schemas.openxmlformats.org/spreadsheetml/2006/main" count="390" uniqueCount="277">
  <si>
    <t>Tanah Emas Corporation Berhad</t>
  </si>
  <si>
    <t>(298367-A)</t>
  </si>
  <si>
    <t>(Incorporated in Malaysia)</t>
  </si>
  <si>
    <t>Interim Report for the 4th Quarter Ended 30 June 2006</t>
  </si>
  <si>
    <t>(The figures have not been audited)</t>
  </si>
  <si>
    <t xml:space="preserve">Condensed Consolidated Income Statements </t>
  </si>
  <si>
    <t>For the 4th quarter ended 30 June 2006</t>
  </si>
  <si>
    <t>Individual Quarter</t>
  </si>
  <si>
    <t>Cumulative Quarter to date</t>
  </si>
  <si>
    <t>30 June</t>
  </si>
  <si>
    <t>2006</t>
  </si>
  <si>
    <t>2005</t>
  </si>
  <si>
    <t>RM'000</t>
  </si>
  <si>
    <t>Revenue</t>
  </si>
  <si>
    <t>Operating expenses</t>
  </si>
  <si>
    <t>(Loss)/profit from operations</t>
  </si>
  <si>
    <t xml:space="preserve">Interest income </t>
  </si>
  <si>
    <t>Other income</t>
  </si>
  <si>
    <t>Finance costs</t>
  </si>
  <si>
    <t>Share of loss of associate</t>
  </si>
  <si>
    <t>Loss before taxation</t>
  </si>
  <si>
    <t>Taxation</t>
  </si>
  <si>
    <t>Exceptional items</t>
  </si>
  <si>
    <t>Pre-acquisition profit</t>
  </si>
  <si>
    <t>Minority Interests</t>
  </si>
  <si>
    <t>Loss attributable to equity</t>
  </si>
  <si>
    <t>holders of the parent</t>
  </si>
  <si>
    <t xml:space="preserve"> Loss per share attributable</t>
  </si>
  <si>
    <t>to equity holders of the parent ( Sen )</t>
  </si>
  <si>
    <t>Basic</t>
  </si>
  <si>
    <t>Diluted</t>
  </si>
  <si>
    <t>Condensed Consolidated Balance Sheets As At 30 June 2006</t>
  </si>
  <si>
    <t>As at</t>
  </si>
  <si>
    <t>Note</t>
  </si>
  <si>
    <t>30-6-06</t>
  </si>
  <si>
    <t>30-06-05</t>
  </si>
  <si>
    <t>(Audited)</t>
  </si>
  <si>
    <t>ASSETS EMPLOYED:</t>
  </si>
  <si>
    <t>Property, plant and equipment</t>
  </si>
  <si>
    <t xml:space="preserve">Investment in associate </t>
  </si>
  <si>
    <t>Goodwill on consolidation</t>
  </si>
  <si>
    <t>Current assets</t>
  </si>
  <si>
    <t>Inventories</t>
  </si>
  <si>
    <t>Receivables</t>
  </si>
  <si>
    <t>Tax Recoverable</t>
  </si>
  <si>
    <t>Cash and bank balances</t>
  </si>
  <si>
    <t>Current liabilities</t>
  </si>
  <si>
    <t>Trade &amp; Other Creditors</t>
  </si>
  <si>
    <t>Amount due to directors</t>
  </si>
  <si>
    <t>Overdraft &amp; Short Term Borrowings</t>
  </si>
  <si>
    <t>B9</t>
  </si>
  <si>
    <t>Provision for taxation</t>
  </si>
  <si>
    <t>Net current liabilities</t>
  </si>
  <si>
    <t>FINANCED BY:</t>
  </si>
  <si>
    <t>Share capital</t>
  </si>
  <si>
    <t>A6 (ii)</t>
  </si>
  <si>
    <t>Reserves</t>
  </si>
  <si>
    <t>Shareholders' funds</t>
  </si>
  <si>
    <t>Minority interests</t>
  </si>
  <si>
    <t>Long term liabilities</t>
  </si>
  <si>
    <t>Borrowings</t>
  </si>
  <si>
    <t>ICULS</t>
  </si>
  <si>
    <t>A6(i)</t>
  </si>
  <si>
    <t>Deferred taxation</t>
  </si>
  <si>
    <t xml:space="preserve">Net assets per share attributable to </t>
  </si>
  <si>
    <t xml:space="preserve">   equity holders of the parent (RM)</t>
  </si>
  <si>
    <t>Condensed Consolidated Statement Of Changes In Equity</t>
  </si>
  <si>
    <t>Share</t>
  </si>
  <si>
    <t xml:space="preserve">Treasury </t>
  </si>
  <si>
    <t>Accumulated</t>
  </si>
  <si>
    <t>Total</t>
  </si>
  <si>
    <t>capital</t>
  </si>
  <si>
    <t>shares</t>
  </si>
  <si>
    <t>premium</t>
  </si>
  <si>
    <t>losses</t>
  </si>
  <si>
    <t>At 1 July 2005</t>
  </si>
  <si>
    <t>Prior year adjustment</t>
  </si>
  <si>
    <t>Restated Balance</t>
  </si>
  <si>
    <t>Conversion of ICULS</t>
  </si>
  <si>
    <t>Pursuant to Special issue</t>
  </si>
  <si>
    <t>Restructuring expenses</t>
  </si>
  <si>
    <t>Profit Guarantee shortfall</t>
  </si>
  <si>
    <t>Acquisition of treasury shares</t>
  </si>
  <si>
    <t>Net loss for the period</t>
  </si>
  <si>
    <t>At 30 June 2006</t>
  </si>
  <si>
    <t>For the 4th quarter ended 30 June 2005</t>
  </si>
  <si>
    <t>At 1 July 2004</t>
  </si>
  <si>
    <t>Pursuant to Employees' Share</t>
  </si>
  <si>
    <t xml:space="preserve">     Option Scheme (ESOS)</t>
  </si>
  <si>
    <t>Share issue expenses</t>
  </si>
  <si>
    <t>At 30 June 2005</t>
  </si>
  <si>
    <t xml:space="preserve">Condensed Consolidated Cash Flow Statement </t>
  </si>
  <si>
    <t>CASH FLOW FROM OPERATING ACTIVITIES</t>
  </si>
  <si>
    <t>Profit before taxation</t>
  </si>
  <si>
    <t>Adjustments for non-cash items</t>
  </si>
  <si>
    <t>Loss on disposal of investment in subsidiary</t>
  </si>
  <si>
    <t>Gain on disposal of fixed assets</t>
  </si>
  <si>
    <t>Impairment loss on investment in associate</t>
  </si>
  <si>
    <t>Inventories written off</t>
  </si>
  <si>
    <t>Loss on disposal of equipment</t>
  </si>
  <si>
    <t>Plant and equipment scrapped</t>
  </si>
  <si>
    <t>Provision for doubtful debts</t>
  </si>
  <si>
    <t>Amortisation of goodwill</t>
  </si>
  <si>
    <t xml:space="preserve">Depreciation </t>
  </si>
  <si>
    <t>Stocks written off</t>
  </si>
  <si>
    <t>Amortisation of ICULS discounts</t>
  </si>
  <si>
    <t xml:space="preserve">Interest expenses </t>
  </si>
  <si>
    <t>Interest income</t>
  </si>
  <si>
    <t>Interest capitalised in PDE</t>
  </si>
  <si>
    <t>Operating profit before working capital changes</t>
  </si>
  <si>
    <t>Working capital changes</t>
  </si>
  <si>
    <t>Decrease/( increase ) in debtors</t>
  </si>
  <si>
    <t>Decrease in creditors</t>
  </si>
  <si>
    <t>Decrease in stocks</t>
  </si>
  <si>
    <t>Cash generated from operations</t>
  </si>
  <si>
    <t>Tax paid</t>
  </si>
  <si>
    <t>Net cash generated from operating activities</t>
  </si>
  <si>
    <t>CASH FLOW FROM INVESTING ACTIVITIES</t>
  </si>
  <si>
    <t>Net cash inflow arising on disposal of subsidiary</t>
  </si>
  <si>
    <t xml:space="preserve">Proceeds from disposal of property,plant and equipment </t>
  </si>
  <si>
    <t>Purchase of property, plant and equipment</t>
  </si>
  <si>
    <t>Net cash used in investing activities</t>
  </si>
  <si>
    <t>CASH FLOW FROM FINANCING ACTIVITIES</t>
  </si>
  <si>
    <t>Expenses paid on ICULS conversion</t>
  </si>
  <si>
    <t>Proceeds from issuance of share to minority interest</t>
  </si>
  <si>
    <t>Decrease in amounts due to Directors</t>
  </si>
  <si>
    <t>Proceeds from bank borrowings</t>
  </si>
  <si>
    <t>Net cash generated from financing activities</t>
  </si>
  <si>
    <t>Net increase/(decrease) in cash and cash equivalents</t>
  </si>
  <si>
    <t>Cash and cash equivalents as at beginning of the year</t>
  </si>
  <si>
    <t>Cash and cash equivalents as at end of the quarter</t>
  </si>
  <si>
    <t>Cash and cash equivalents comprise:</t>
  </si>
  <si>
    <t>Bank overdraft</t>
  </si>
  <si>
    <t>Notes To The Quarterly Report - 30 June 2006</t>
  </si>
  <si>
    <t>A.</t>
  </si>
  <si>
    <t>MASB 26 - Paragraph 16</t>
  </si>
  <si>
    <t>A1.</t>
  </si>
  <si>
    <t>Accounting Policies</t>
  </si>
  <si>
    <t>Prior Year Adjustment</t>
  </si>
  <si>
    <t>Effect on accumulated losses</t>
  </si>
  <si>
    <t>Effects of unrecognised deferred tax assets on unutilised reinvestment allowances</t>
  </si>
  <si>
    <t>At 1 July 2005, as restated balance</t>
  </si>
  <si>
    <t>A2.</t>
  </si>
  <si>
    <t>Disclosure of audit report qualification and status of matters raised</t>
  </si>
  <si>
    <t>A3.</t>
  </si>
  <si>
    <t>Seasonal or Cyclical Phases</t>
  </si>
  <si>
    <t>A4.</t>
  </si>
  <si>
    <t>Unusual items affecting assets, liabilities, equity, net income, or cash flow</t>
  </si>
  <si>
    <t>A5.</t>
  </si>
  <si>
    <t xml:space="preserve">Material changes in estimates </t>
  </si>
  <si>
    <t>A6.</t>
  </si>
  <si>
    <t>Issuances, Cancellations, Repurchases, Resale and Repayments of Debt and Equity Securities</t>
  </si>
  <si>
    <t>(i)</t>
  </si>
  <si>
    <t>2001/2006 2% Irredeemable Convertible Unsecured Loan Stocks ("ICULS") at nominal value</t>
  </si>
  <si>
    <t>of RM1.00 each</t>
  </si>
  <si>
    <t>As at 1 July 2005</t>
  </si>
  <si>
    <t>Converted into Ordinary Shares of RM1.00 each in July 2005</t>
  </si>
  <si>
    <t>Converted into Ordinary Shares of RM1.00 each in August 2005</t>
  </si>
  <si>
    <t>Converted into Ordinary Shares of RM1.00 each in September 2005</t>
  </si>
  <si>
    <t>Converted into Ordinary Shares of RM1.00 each in October 2005</t>
  </si>
  <si>
    <t>Converted into Ordinary Shares of RM1.00 each in December 2005</t>
  </si>
  <si>
    <t>Converted into Ordinary Shares of RM1.00 each in January 2006</t>
  </si>
  <si>
    <t>Converted into Ordinary Shares of RM1.00 each in February 2006</t>
  </si>
  <si>
    <t>Converted into Ordinary Shares of RM1.00 each in March 2006</t>
  </si>
  <si>
    <t>Converted into Ordinary Shares of RM1.00 each in April 2006</t>
  </si>
  <si>
    <t>Converted into Ordinary Shares of RM1.00 each in May 2006</t>
  </si>
  <si>
    <t>Converted into Ordinary Shares of RM1.00 each in June 2006</t>
  </si>
  <si>
    <t>As at 30 June 2006</t>
  </si>
  <si>
    <t>Accumulated Amortisation:</t>
  </si>
  <si>
    <t>Amortisation for the year</t>
  </si>
  <si>
    <t>Net ICULS</t>
  </si>
  <si>
    <t>(ii)</t>
  </si>
  <si>
    <t>Ordinary Share Capital</t>
  </si>
  <si>
    <t>Issued in July 2005 pursuant to the conversion of 727,500 ICULS</t>
  </si>
  <si>
    <t xml:space="preserve">  into Ordinary Shares of RM1.00 each</t>
  </si>
  <si>
    <t>Issued in August 2005 pursuant to the conversion of 565,500 ICULS</t>
  </si>
  <si>
    <t>Issued in September 2005 pursuant to the conversion of 132,000 ICULS</t>
  </si>
  <si>
    <t>Issued in October 2005 pursuant to the conversion of 18,000 ICULS</t>
  </si>
  <si>
    <t>Issued in December 2005 pursuant to the conversion of 215,400 ICULS</t>
  </si>
  <si>
    <t>Issued in January 2006 pursuant to the conversion of 513,000 ICULS</t>
  </si>
  <si>
    <t>Issued in February 2006 pursuant to the conversion of 853,500 ICULS</t>
  </si>
  <si>
    <t>Issued in March 2006 pursuant to the conversion of 286,500 ICULS</t>
  </si>
  <si>
    <t>Issued in April 2006 pursuant to the conversion of 625,400 ICULS</t>
  </si>
  <si>
    <t>Issued in May 2006 pursuant to the conversion of 775,600 ICULS</t>
  </si>
  <si>
    <t>Issued in June 2006 pursuant to the conversion of 15,000 ICULS</t>
  </si>
  <si>
    <t>(iii)</t>
  </si>
  <si>
    <t>A7.</t>
  </si>
  <si>
    <t>Dividends paid</t>
  </si>
  <si>
    <t>There was no dividend paid during the financial year.</t>
  </si>
  <si>
    <t>A8.</t>
  </si>
  <si>
    <t>Segment Information</t>
  </si>
  <si>
    <t>Organic</t>
  </si>
  <si>
    <t>Plantation</t>
  </si>
  <si>
    <t>Timber</t>
  </si>
  <si>
    <t>Fertilizer</t>
  </si>
  <si>
    <t>Others</t>
  </si>
  <si>
    <t>Consolidated</t>
  </si>
  <si>
    <t>12 months ended 30 June 2006</t>
  </si>
  <si>
    <t>REVENUE</t>
  </si>
  <si>
    <t>External sales/Total Revenue</t>
  </si>
  <si>
    <t>RESULTS</t>
  </si>
  <si>
    <t>Segment result</t>
  </si>
  <si>
    <t>Interest Income</t>
  </si>
  <si>
    <t>Loss after taxation</t>
  </si>
  <si>
    <t>Minority interest</t>
  </si>
  <si>
    <t>Net loss for the year</t>
  </si>
  <si>
    <t>12 months ended 30 June 2005</t>
  </si>
  <si>
    <t>A9.</t>
  </si>
  <si>
    <t>Valuation of Property, Plant or Equipment</t>
  </si>
  <si>
    <t>A10.</t>
  </si>
  <si>
    <t>Material events subsequent to the end of the interim period</t>
  </si>
  <si>
    <t>A11.</t>
  </si>
  <si>
    <t>Changes in the composition of the Group</t>
  </si>
  <si>
    <t>A12.</t>
  </si>
  <si>
    <t xml:space="preserve">Changes in contingent liabilities or contingent assets </t>
  </si>
  <si>
    <t>A13</t>
  </si>
  <si>
    <t>Capital Commitments</t>
  </si>
  <si>
    <t>Capital expenditure approved and contracted for</t>
  </si>
  <si>
    <t>Capital expenditure approved but not yet contracted</t>
  </si>
  <si>
    <t>B.</t>
  </si>
  <si>
    <t>BMSB Listing Requirements (Part A of Appendix 9B)</t>
  </si>
  <si>
    <t>B1.</t>
  </si>
  <si>
    <t>Review of Performance</t>
  </si>
  <si>
    <t>B2.</t>
  </si>
  <si>
    <t>Material changes in profit before taxation for the quarter as compared with the immediate preceding</t>
  </si>
  <si>
    <t>quarter</t>
  </si>
  <si>
    <t>B3.</t>
  </si>
  <si>
    <t>Prospects</t>
  </si>
  <si>
    <t xml:space="preserve"> </t>
  </si>
  <si>
    <t>B4.</t>
  </si>
  <si>
    <t>Variance of actual profit from forecast profit</t>
  </si>
  <si>
    <t>B5.</t>
  </si>
  <si>
    <t>Current taxation - Malaysia</t>
  </si>
  <si>
    <t>Transfer (from)/to deferred taxation</t>
  </si>
  <si>
    <t>B6.</t>
  </si>
  <si>
    <t>Unquoted Investments and Properties</t>
  </si>
  <si>
    <t>B7.</t>
  </si>
  <si>
    <t>Quoted Investments</t>
  </si>
  <si>
    <t>B8.</t>
  </si>
  <si>
    <t>Status of Corporate Proposals Announced</t>
  </si>
  <si>
    <t>B9.</t>
  </si>
  <si>
    <t>Group Borrowings</t>
  </si>
  <si>
    <t>The total Group borrowings and debt securities as at 30 June 2006 were as follows:-</t>
  </si>
  <si>
    <t>Secured</t>
  </si>
  <si>
    <t>Unsecured</t>
  </si>
  <si>
    <t>Long term bank borrowings</t>
  </si>
  <si>
    <t>Overdraft</t>
  </si>
  <si>
    <t>Short term bank borrowings</t>
  </si>
  <si>
    <t>B10.</t>
  </si>
  <si>
    <t>Off-Balance Sheet Financial Instruments</t>
  </si>
  <si>
    <t>B11.</t>
  </si>
  <si>
    <t>Material Litigation</t>
  </si>
  <si>
    <t>B12.</t>
  </si>
  <si>
    <t>Dividend</t>
  </si>
  <si>
    <t>B13.</t>
  </si>
  <si>
    <t>Earnings per Share</t>
  </si>
  <si>
    <t>a)</t>
  </si>
  <si>
    <t>Basic loss per share</t>
  </si>
  <si>
    <t>Weighted average number of shares in issue</t>
  </si>
  <si>
    <t>Basic loss per share (SEN)</t>
  </si>
  <si>
    <t>b)</t>
  </si>
  <si>
    <t>Diluted loss per share</t>
  </si>
  <si>
    <t>After-tax effects of interest on ICULS</t>
  </si>
  <si>
    <t>Adjusted net loss for the period</t>
  </si>
  <si>
    <t>Effects of dilution:</t>
  </si>
  <si>
    <t>-</t>
  </si>
  <si>
    <r>
      <t xml:space="preserve">ESOS  </t>
    </r>
    <r>
      <rPr>
        <b/>
        <sz val="14"/>
        <rFont val="Times New Roman"/>
        <family val="1"/>
      </rPr>
      <t>*</t>
    </r>
  </si>
  <si>
    <t>Adjusted weighted average number of ordinary shares</t>
  </si>
  <si>
    <t xml:space="preserve">  in issue and issuable</t>
  </si>
  <si>
    <t>Diluted loss per share (SEN)</t>
  </si>
  <si>
    <t>B14.</t>
  </si>
  <si>
    <t>Authorisation for issue of interim financial statements</t>
  </si>
  <si>
    <t>Voo Yin Ling</t>
  </si>
  <si>
    <t>Chin Voon Sian</t>
  </si>
  <si>
    <t>Secretaries</t>
  </si>
  <si>
    <t>Kuala Lumpur</t>
  </si>
  <si>
    <t>29 August 2006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</si>
</sst>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quot;-    &quot;"/>
    <numFmt numFmtId="165" formatCode="d\-mmm\-yyyy"/>
    <numFmt numFmtId="166" formatCode="#,##0_);[Red]\(#,##0\);&quot;-     &quot;"/>
    <numFmt numFmtId="167" formatCode="#,##0_);\(#,##0\);&quot;   -    &quot;"/>
    <numFmt numFmtId="168" formatCode="#,##0_);[Red]\(#,##0_);&quot;-     &quot;"/>
    <numFmt numFmtId="169" formatCode="#,##0;[Red]\(#,##0\)"/>
    <numFmt numFmtId="170" formatCode="_(* #,##0_);_(* \(#,##0\);_(* &quot;-&quot;??_);_(@_)"/>
    <numFmt numFmtId="171" formatCode="#,##0_);[Red]\(#,##0\);\-\ \ \ \ \ \ \ \ \ "/>
    <numFmt numFmtId="172" formatCode="#,##0.00_);\(#,##0.00\);&quot;-    &quot;"/>
  </numFmts>
  <fonts count="23">
    <font>
      <sz val="10"/>
      <name val="Arial"/>
      <family val="0"/>
    </font>
    <font>
      <b/>
      <sz val="11"/>
      <name val="Garamond"/>
      <family val="1"/>
    </font>
    <font>
      <sz val="14"/>
      <name val="Times New Roman"/>
      <family val="1"/>
    </font>
    <font>
      <b/>
      <sz val="14"/>
      <name val="Times New Roman"/>
      <family val="1"/>
    </font>
    <font>
      <b/>
      <sz val="10"/>
      <name val="Times New Roman"/>
      <family val="1"/>
    </font>
    <font>
      <sz val="12"/>
      <name val="Times New Roman"/>
      <family val="1"/>
    </font>
    <font>
      <sz val="12"/>
      <name val="Arial"/>
      <family val="2"/>
    </font>
    <font>
      <b/>
      <sz val="12"/>
      <name val="Arial"/>
      <family val="2"/>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sz val="10"/>
      <name val="Times New Roman"/>
      <family val="1"/>
    </font>
    <font>
      <u val="double"/>
      <sz val="11"/>
      <name val="Times New Roman"/>
      <family val="1"/>
    </font>
    <font>
      <sz val="8"/>
      <name val="Arial"/>
      <family val="0"/>
    </font>
    <font>
      <b/>
      <u val="single"/>
      <sz val="12"/>
      <name val="Times New Roman"/>
      <family val="1"/>
    </font>
    <font>
      <sz val="11"/>
      <name val="Garamond"/>
      <family val="1"/>
    </font>
    <font>
      <sz val="11"/>
      <name val="Book Antiqua"/>
      <family val="1"/>
    </font>
    <font>
      <sz val="12"/>
      <color indexed="8"/>
      <name val="Times New Roman"/>
      <family val="1"/>
    </font>
    <font>
      <u val="single"/>
      <sz val="12"/>
      <color indexed="8"/>
      <name val="Times New Roman"/>
      <family val="1"/>
    </font>
    <font>
      <b/>
      <i/>
      <sz val="12"/>
      <name val="Times New Roman"/>
      <family val="1"/>
    </font>
    <font>
      <i/>
      <sz val="12"/>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164" fontId="3" fillId="0" borderId="0" xfId="0" applyNumberFormat="1" applyFont="1" applyAlignment="1">
      <alignment/>
    </xf>
    <xf numFmtId="164" fontId="2" fillId="0" borderId="0" xfId="0" applyNumberFormat="1" applyFont="1" applyAlignment="1">
      <alignment/>
    </xf>
    <xf numFmtId="164" fontId="4" fillId="0" borderId="0" xfId="0" applyNumberFormat="1" applyFont="1" applyAlignment="1">
      <alignment/>
    </xf>
    <xf numFmtId="164" fontId="2" fillId="0" borderId="0" xfId="0" applyNumberFormat="1" applyFont="1" applyAlignment="1">
      <alignment horizontal="center"/>
    </xf>
    <xf numFmtId="164" fontId="2" fillId="0" borderId="0" xfId="0" applyNumberFormat="1" applyFont="1" applyFill="1" applyAlignment="1">
      <alignment/>
    </xf>
    <xf numFmtId="0" fontId="2" fillId="0" borderId="0" xfId="0" applyFont="1" applyFill="1" applyAlignment="1">
      <alignment/>
    </xf>
    <xf numFmtId="0" fontId="5" fillId="0" borderId="0" xfId="0" applyFont="1" applyAlignment="1">
      <alignment/>
    </xf>
    <xf numFmtId="164" fontId="6"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horizontal="center"/>
    </xf>
    <xf numFmtId="164" fontId="5" fillId="0" borderId="0" xfId="0" applyNumberFormat="1" applyFont="1" applyFill="1" applyAlignment="1">
      <alignment/>
    </xf>
    <xf numFmtId="0" fontId="5" fillId="0" borderId="0" xfId="0" applyFont="1" applyFill="1" applyAlignment="1">
      <alignment/>
    </xf>
    <xf numFmtId="164" fontId="7" fillId="0" borderId="0" xfId="0" applyNumberFormat="1" applyFont="1" applyAlignment="1">
      <alignment/>
    </xf>
    <xf numFmtId="164" fontId="0" fillId="0" borderId="0" xfId="0" applyNumberFormat="1" applyFont="1" applyAlignment="1">
      <alignment/>
    </xf>
    <xf numFmtId="164" fontId="8" fillId="0" borderId="0" xfId="0" applyNumberFormat="1" applyFont="1" applyAlignment="1">
      <alignment/>
    </xf>
    <xf numFmtId="0" fontId="5" fillId="0" borderId="0" xfId="0" applyFont="1" applyBorder="1" applyAlignment="1">
      <alignment/>
    </xf>
    <xf numFmtId="0" fontId="9" fillId="0" borderId="0" xfId="0" applyFont="1" applyAlignment="1">
      <alignment/>
    </xf>
    <xf numFmtId="164" fontId="9" fillId="0" borderId="0" xfId="0" applyNumberFormat="1" applyFont="1" applyAlignment="1">
      <alignment/>
    </xf>
    <xf numFmtId="164"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Border="1" applyAlignment="1">
      <alignment horizontal="center"/>
    </xf>
    <xf numFmtId="164" fontId="10" fillId="0" borderId="0" xfId="0" applyNumberFormat="1" applyFont="1" applyFill="1" applyAlignment="1">
      <alignment horizontal="centerContinuous"/>
    </xf>
    <xf numFmtId="0" fontId="9" fillId="0" borderId="0" xfId="0" applyFont="1" applyFill="1" applyAlignment="1">
      <alignment horizontal="centerContinuous"/>
    </xf>
    <xf numFmtId="164" fontId="10" fillId="0" borderId="0" xfId="0" applyNumberFormat="1" applyFont="1" applyFill="1" applyAlignment="1" quotePrefix="1">
      <alignment horizontal="centerContinuous"/>
    </xf>
    <xf numFmtId="0" fontId="10" fillId="0" borderId="0" xfId="0" applyFont="1" applyFill="1" applyAlignment="1">
      <alignment horizontal="centerContinuous"/>
    </xf>
    <xf numFmtId="0" fontId="10" fillId="0" borderId="0" xfId="0" applyFont="1" applyAlignment="1">
      <alignment horizontal="center"/>
    </xf>
    <xf numFmtId="164" fontId="9" fillId="0" borderId="0" xfId="0" applyNumberFormat="1" applyFont="1" applyFill="1" applyBorder="1" applyAlignment="1">
      <alignment horizontal="center"/>
    </xf>
    <xf numFmtId="165" fontId="10" fillId="0" borderId="0" xfId="0" applyNumberFormat="1" applyFont="1" applyFill="1" applyAlignment="1" quotePrefix="1">
      <alignment horizontal="center"/>
    </xf>
    <xf numFmtId="165" fontId="10" fillId="0" borderId="0" xfId="0" applyNumberFormat="1" applyFont="1" applyFill="1" applyAlignment="1">
      <alignment horizontal="center"/>
    </xf>
    <xf numFmtId="165" fontId="9" fillId="0" borderId="0" xfId="0" applyNumberFormat="1" applyFont="1" applyFill="1" applyBorder="1" applyAlignment="1">
      <alignment horizontal="center"/>
    </xf>
    <xf numFmtId="0" fontId="9" fillId="0" borderId="0" xfId="0" applyFont="1" applyFill="1" applyAlignment="1">
      <alignment/>
    </xf>
    <xf numFmtId="164" fontId="9" fillId="0" borderId="0" xfId="0" applyNumberFormat="1" applyFont="1" applyAlignment="1">
      <alignment horizontal="center"/>
    </xf>
    <xf numFmtId="0" fontId="11" fillId="0" borderId="0" xfId="0" applyFont="1" applyAlignment="1">
      <alignment/>
    </xf>
    <xf numFmtId="164" fontId="11" fillId="0" borderId="0" xfId="0" applyNumberFormat="1" applyFont="1" applyAlignment="1">
      <alignment/>
    </xf>
    <xf numFmtId="0" fontId="11" fillId="0" borderId="0" xfId="0" applyFont="1" applyFill="1" applyAlignment="1">
      <alignment/>
    </xf>
    <xf numFmtId="166" fontId="11" fillId="0" borderId="0" xfId="0" applyNumberFormat="1" applyFont="1" applyFill="1" applyAlignment="1">
      <alignment/>
    </xf>
    <xf numFmtId="0" fontId="12" fillId="0" borderId="0" xfId="0" applyFont="1" applyFill="1" applyAlignment="1">
      <alignment horizontal="center"/>
    </xf>
    <xf numFmtId="166" fontId="11" fillId="0" borderId="0" xfId="0" applyNumberFormat="1" applyFont="1" applyAlignment="1">
      <alignment/>
    </xf>
    <xf numFmtId="0" fontId="11" fillId="0" borderId="0" xfId="0" applyFont="1" applyBorder="1" applyAlignment="1">
      <alignment/>
    </xf>
    <xf numFmtId="167" fontId="9" fillId="0" borderId="0" xfId="0" applyNumberFormat="1" applyFont="1" applyFill="1" applyBorder="1" applyAlignment="1">
      <alignment/>
    </xf>
    <xf numFmtId="167" fontId="9" fillId="0" borderId="0" xfId="0" applyNumberFormat="1" applyFont="1" applyBorder="1" applyAlignment="1">
      <alignment/>
    </xf>
    <xf numFmtId="167" fontId="9" fillId="0" borderId="1" xfId="0" applyNumberFormat="1" applyFont="1" applyFill="1" applyBorder="1" applyAlignment="1">
      <alignment/>
    </xf>
    <xf numFmtId="167" fontId="9" fillId="0" borderId="1" xfId="0" applyNumberFormat="1" applyFont="1" applyBorder="1" applyAlignment="1">
      <alignment/>
    </xf>
    <xf numFmtId="167" fontId="9" fillId="0" borderId="0" xfId="0" applyNumberFormat="1" applyFont="1" applyFill="1" applyAlignment="1">
      <alignment/>
    </xf>
    <xf numFmtId="167" fontId="9" fillId="0" borderId="0" xfId="0" applyNumberFormat="1" applyFont="1" applyAlignment="1">
      <alignment/>
    </xf>
    <xf numFmtId="167" fontId="9" fillId="0" borderId="2" xfId="0" applyNumberFormat="1" applyFont="1" applyFill="1" applyBorder="1" applyAlignment="1">
      <alignment/>
    </xf>
    <xf numFmtId="164" fontId="9" fillId="0" borderId="0" xfId="0" applyNumberFormat="1" applyFont="1" applyBorder="1" applyAlignment="1">
      <alignment horizontal="center"/>
    </xf>
    <xf numFmtId="0" fontId="9" fillId="0" borderId="0" xfId="0" applyFont="1" applyBorder="1" applyAlignment="1">
      <alignment/>
    </xf>
    <xf numFmtId="40" fontId="9" fillId="0" borderId="2" xfId="0" applyNumberFormat="1" applyFont="1" applyFill="1" applyBorder="1" applyAlignment="1">
      <alignment horizontal="right"/>
    </xf>
    <xf numFmtId="40" fontId="9" fillId="0" borderId="0" xfId="0" applyNumberFormat="1" applyFont="1" applyFill="1" applyBorder="1" applyAlignment="1">
      <alignment horizontal="right"/>
    </xf>
    <xf numFmtId="0" fontId="9" fillId="0" borderId="0" xfId="20" applyFont="1" applyBorder="1" applyAlignment="1" applyProtection="1">
      <alignment horizontal="left"/>
      <protection/>
    </xf>
    <xf numFmtId="0" fontId="9" fillId="0" borderId="0" xfId="20" applyFont="1" applyBorder="1" applyAlignment="1" applyProtection="1">
      <alignment horizontal="center"/>
      <protection/>
    </xf>
    <xf numFmtId="0" fontId="9" fillId="0" borderId="0" xfId="20" applyFont="1" applyBorder="1" applyProtection="1">
      <alignment/>
      <protection/>
    </xf>
    <xf numFmtId="0" fontId="9" fillId="0" borderId="0" xfId="20" applyFont="1" applyFill="1" applyBorder="1" applyProtection="1">
      <alignment/>
      <protection/>
    </xf>
    <xf numFmtId="166" fontId="5" fillId="0" borderId="0" xfId="0" applyNumberFormat="1" applyFont="1" applyBorder="1" applyAlignment="1">
      <alignment/>
    </xf>
    <xf numFmtId="167" fontId="5" fillId="0" borderId="0" xfId="0" applyNumberFormat="1" applyFont="1" applyFill="1" applyBorder="1" applyAlignment="1">
      <alignment/>
    </xf>
    <xf numFmtId="167" fontId="5" fillId="0" borderId="0" xfId="0" applyNumberFormat="1" applyFont="1" applyAlignment="1">
      <alignment/>
    </xf>
    <xf numFmtId="167" fontId="5" fillId="0" borderId="0" xfId="0" applyNumberFormat="1" applyFont="1" applyBorder="1" applyAlignment="1">
      <alignment/>
    </xf>
    <xf numFmtId="164" fontId="13" fillId="0" borderId="0" xfId="0" applyNumberFormat="1" applyFont="1" applyAlignment="1">
      <alignment/>
    </xf>
    <xf numFmtId="0" fontId="8" fillId="0" borderId="0" xfId="0" applyFont="1" applyAlignment="1">
      <alignment/>
    </xf>
    <xf numFmtId="164" fontId="10" fillId="0" borderId="0" xfId="0" applyNumberFormat="1" applyFont="1" applyAlignment="1">
      <alignment/>
    </xf>
    <xf numFmtId="164" fontId="9" fillId="0" borderId="0" xfId="0" applyNumberFormat="1" applyFont="1" applyFill="1" applyAlignment="1">
      <alignment/>
    </xf>
    <xf numFmtId="164" fontId="10" fillId="0" borderId="0" xfId="0" applyNumberFormat="1" applyFont="1" applyFill="1" applyAlignment="1">
      <alignment horizontal="center"/>
    </xf>
    <xf numFmtId="164" fontId="10" fillId="0" borderId="0" xfId="0" applyNumberFormat="1" applyFont="1" applyAlignment="1">
      <alignment horizontal="center"/>
    </xf>
    <xf numFmtId="0" fontId="9" fillId="0" borderId="0" xfId="0" applyFont="1" applyAlignment="1">
      <alignment/>
    </xf>
    <xf numFmtId="164" fontId="9" fillId="0" borderId="0" xfId="0" applyNumberFormat="1" applyFont="1" applyAlignment="1">
      <alignment/>
    </xf>
    <xf numFmtId="164" fontId="12" fillId="0" borderId="0" xfId="0" applyNumberFormat="1" applyFont="1" applyAlignment="1">
      <alignment horizontal="center"/>
    </xf>
    <xf numFmtId="166" fontId="9" fillId="0" borderId="0" xfId="0" applyNumberFormat="1" applyFont="1" applyAlignment="1">
      <alignment/>
    </xf>
    <xf numFmtId="168" fontId="10" fillId="0" borderId="0" xfId="0" applyNumberFormat="1" applyFont="1" applyAlignment="1">
      <alignment horizontal="center"/>
    </xf>
    <xf numFmtId="166" fontId="10" fillId="0" borderId="0" xfId="0" applyNumberFormat="1" applyFont="1" applyBorder="1" applyAlignment="1">
      <alignment/>
    </xf>
    <xf numFmtId="167" fontId="9" fillId="0" borderId="3" xfId="0" applyNumberFormat="1" applyFont="1" applyFill="1" applyBorder="1" applyAlignment="1">
      <alignment/>
    </xf>
    <xf numFmtId="167" fontId="9" fillId="0" borderId="3" xfId="0" applyNumberFormat="1" applyFont="1" applyBorder="1" applyAlignment="1">
      <alignment/>
    </xf>
    <xf numFmtId="167" fontId="9" fillId="0" borderId="4" xfId="0" applyNumberFormat="1" applyFont="1" applyFill="1" applyBorder="1" applyAlignment="1">
      <alignment/>
    </xf>
    <xf numFmtId="167" fontId="9" fillId="0" borderId="4" xfId="0" applyNumberFormat="1" applyFont="1" applyBorder="1" applyAlignment="1">
      <alignment/>
    </xf>
    <xf numFmtId="164" fontId="9" fillId="0" borderId="0" xfId="0" applyNumberFormat="1" applyFont="1" applyAlignment="1">
      <alignment horizontal="left"/>
    </xf>
    <xf numFmtId="167" fontId="9" fillId="0" borderId="5" xfId="0" applyNumberFormat="1" applyFont="1" applyFill="1" applyBorder="1" applyAlignment="1">
      <alignment/>
    </xf>
    <xf numFmtId="167" fontId="9" fillId="0" borderId="6" xfId="0" applyNumberFormat="1" applyFont="1" applyBorder="1" applyAlignment="1">
      <alignment/>
    </xf>
    <xf numFmtId="167" fontId="9" fillId="0" borderId="5" xfId="0" applyNumberFormat="1" applyFont="1" applyBorder="1" applyAlignment="1">
      <alignment/>
    </xf>
    <xf numFmtId="166" fontId="10" fillId="0" borderId="0" xfId="0" applyNumberFormat="1" applyFont="1" applyAlignment="1">
      <alignment/>
    </xf>
    <xf numFmtId="166" fontId="9" fillId="0" borderId="1" xfId="0" applyNumberFormat="1" applyFont="1" applyBorder="1" applyAlignment="1">
      <alignment/>
    </xf>
    <xf numFmtId="166" fontId="9" fillId="0" borderId="2" xfId="0" applyNumberFormat="1" applyFont="1" applyBorder="1" applyAlignment="1">
      <alignment/>
    </xf>
    <xf numFmtId="166" fontId="9" fillId="0" borderId="0" xfId="0" applyNumberFormat="1" applyFont="1" applyBorder="1" applyAlignment="1">
      <alignment/>
    </xf>
    <xf numFmtId="0" fontId="9" fillId="0" borderId="3" xfId="0" applyFont="1" applyFill="1" applyBorder="1" applyAlignment="1">
      <alignment/>
    </xf>
    <xf numFmtId="166" fontId="9" fillId="0" borderId="3" xfId="0" applyNumberFormat="1" applyFont="1" applyBorder="1" applyAlignment="1">
      <alignment/>
    </xf>
    <xf numFmtId="0" fontId="9" fillId="0" borderId="4" xfId="0" applyFont="1" applyFill="1" applyBorder="1" applyAlignment="1">
      <alignment/>
    </xf>
    <xf numFmtId="166" fontId="9" fillId="0" borderId="4" xfId="0" applyNumberFormat="1" applyFont="1" applyBorder="1" applyAlignment="1">
      <alignment/>
    </xf>
    <xf numFmtId="166" fontId="10" fillId="0" borderId="0" xfId="0" applyNumberFormat="1" applyFont="1" applyBorder="1" applyAlignment="1">
      <alignment/>
    </xf>
    <xf numFmtId="167" fontId="9" fillId="0" borderId="0" xfId="0" applyNumberFormat="1" applyFont="1" applyBorder="1" applyAlignment="1">
      <alignment horizontal="right"/>
    </xf>
    <xf numFmtId="167" fontId="9" fillId="0" borderId="7" xfId="0" applyNumberFormat="1" applyFont="1" applyBorder="1" applyAlignment="1">
      <alignment/>
    </xf>
    <xf numFmtId="43" fontId="14" fillId="0" borderId="0" xfId="15" applyFont="1" applyFill="1" applyBorder="1" applyAlignment="1">
      <alignment/>
    </xf>
    <xf numFmtId="167" fontId="14" fillId="0" borderId="0" xfId="0" applyNumberFormat="1" applyFont="1" applyAlignment="1">
      <alignment/>
    </xf>
    <xf numFmtId="40" fontId="10" fillId="0" borderId="0" xfId="0" applyNumberFormat="1" applyFont="1" applyFill="1" applyBorder="1" applyAlignment="1">
      <alignment horizontal="right"/>
    </xf>
    <xf numFmtId="0" fontId="10" fillId="0" borderId="0" xfId="20" applyFont="1" applyFill="1" applyBorder="1" applyProtection="1">
      <alignment/>
      <protection/>
    </xf>
    <xf numFmtId="166" fontId="8" fillId="0" borderId="0" xfId="0" applyNumberFormat="1" applyFont="1" applyBorder="1" applyAlignment="1">
      <alignment/>
    </xf>
    <xf numFmtId="0" fontId="3" fillId="0" borderId="0" xfId="0" applyFont="1" applyAlignment="1">
      <alignment/>
    </xf>
    <xf numFmtId="0" fontId="13" fillId="0" borderId="0" xfId="0" applyFont="1" applyAlignment="1">
      <alignment/>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6" fillId="0" borderId="0" xfId="0" applyFont="1" applyAlignment="1">
      <alignment horizontal="center"/>
    </xf>
    <xf numFmtId="167" fontId="5" fillId="0" borderId="1" xfId="0" applyNumberFormat="1" applyFont="1" applyBorder="1" applyAlignment="1">
      <alignment/>
    </xf>
    <xf numFmtId="167" fontId="5" fillId="0" borderId="2" xfId="0" applyNumberFormat="1" applyFont="1" applyBorder="1" applyAlignment="1">
      <alignment/>
    </xf>
    <xf numFmtId="164" fontId="5" fillId="0" borderId="0" xfId="0" applyNumberFormat="1" applyFont="1" applyBorder="1" applyAlignment="1">
      <alignment/>
    </xf>
    <xf numFmtId="0" fontId="17" fillId="0" borderId="0" xfId="0" applyFont="1" applyAlignment="1">
      <alignment/>
    </xf>
    <xf numFmtId="165" fontId="10" fillId="0" borderId="0" xfId="0" applyNumberFormat="1" applyFont="1" applyFill="1" applyBorder="1" applyAlignment="1" quotePrefix="1">
      <alignment horizontal="center"/>
    </xf>
    <xf numFmtId="164" fontId="10" fillId="0" borderId="0" xfId="0" applyNumberFormat="1" applyFont="1" applyAlignment="1" quotePrefix="1">
      <alignment horizontal="left"/>
    </xf>
    <xf numFmtId="164" fontId="9" fillId="0" borderId="0" xfId="0" applyNumberFormat="1" applyFont="1" applyAlignment="1">
      <alignment vertical="center"/>
    </xf>
    <xf numFmtId="164" fontId="9" fillId="0" borderId="0" xfId="0" applyNumberFormat="1" applyFont="1" applyAlignment="1">
      <alignment horizontal="center" vertical="center"/>
    </xf>
    <xf numFmtId="164" fontId="9" fillId="0" borderId="0" xfId="0" applyNumberFormat="1" applyFont="1" applyAlignment="1" quotePrefix="1">
      <alignment horizontal="left"/>
    </xf>
    <xf numFmtId="0" fontId="9" fillId="0" borderId="0" xfId="0" applyFont="1" applyAlignment="1">
      <alignment vertical="center"/>
    </xf>
    <xf numFmtId="167" fontId="9" fillId="0" borderId="0" xfId="0" applyNumberFormat="1" applyFont="1" applyBorder="1" applyAlignment="1">
      <alignment vertical="center"/>
    </xf>
    <xf numFmtId="169" fontId="18" fillId="0" borderId="0" xfId="19" applyNumberFormat="1" applyFont="1" applyFill="1">
      <alignment/>
      <protection/>
    </xf>
    <xf numFmtId="0" fontId="9" fillId="0" borderId="0" xfId="0" applyFont="1" applyAlignment="1" quotePrefix="1">
      <alignment horizontal="left" vertical="center"/>
    </xf>
    <xf numFmtId="167" fontId="9" fillId="0" borderId="0" xfId="0" applyNumberFormat="1" applyFont="1" applyAlignment="1">
      <alignment vertical="center"/>
    </xf>
    <xf numFmtId="167" fontId="9" fillId="0" borderId="0" xfId="0" applyNumberFormat="1" applyFont="1" applyAlignment="1">
      <alignment/>
    </xf>
    <xf numFmtId="0" fontId="10" fillId="0" borderId="0" xfId="0" applyFont="1" applyAlignment="1" quotePrefix="1">
      <alignment horizontal="left" vertical="center"/>
    </xf>
    <xf numFmtId="0" fontId="10" fillId="0" borderId="0" xfId="0" applyFont="1" applyAlignment="1">
      <alignment/>
    </xf>
    <xf numFmtId="167" fontId="9" fillId="0" borderId="8" xfId="0" applyNumberFormat="1" applyFont="1" applyBorder="1" applyAlignment="1">
      <alignment/>
    </xf>
    <xf numFmtId="167" fontId="10" fillId="0" borderId="0" xfId="0" applyNumberFormat="1" applyFont="1" applyAlignment="1">
      <alignment/>
    </xf>
    <xf numFmtId="0" fontId="1" fillId="0" borderId="0" xfId="0" applyFont="1" applyAlignment="1">
      <alignment/>
    </xf>
    <xf numFmtId="0" fontId="10" fillId="0" borderId="0" xfId="0" applyFont="1" applyAlignment="1">
      <alignment vertical="center"/>
    </xf>
    <xf numFmtId="164" fontId="10" fillId="0" borderId="0" xfId="0" applyNumberFormat="1" applyFont="1" applyAlignment="1">
      <alignment vertical="center"/>
    </xf>
    <xf numFmtId="164" fontId="10" fillId="0" borderId="0" xfId="0" applyNumberFormat="1" applyFont="1" applyAlignment="1">
      <alignment horizontal="center" vertical="center"/>
    </xf>
    <xf numFmtId="167" fontId="9" fillId="0" borderId="1" xfId="0" applyNumberFormat="1" applyFont="1" applyBorder="1" applyAlignment="1">
      <alignment vertical="center"/>
    </xf>
    <xf numFmtId="0" fontId="10" fillId="0" borderId="0" xfId="0" applyFont="1" applyAlignment="1" quotePrefix="1">
      <alignment horizontal="left"/>
    </xf>
    <xf numFmtId="0" fontId="9" fillId="0" borderId="0" xfId="0" applyFont="1" applyAlignment="1" quotePrefix="1">
      <alignment horizontal="left"/>
    </xf>
    <xf numFmtId="0" fontId="10" fillId="0" borderId="0" xfId="0" applyFont="1" applyAlignment="1">
      <alignment horizontal="left"/>
    </xf>
    <xf numFmtId="167" fontId="9" fillId="0" borderId="9" xfId="0" applyNumberFormat="1" applyFont="1" applyBorder="1" applyAlignment="1">
      <alignment/>
    </xf>
    <xf numFmtId="0" fontId="9" fillId="0" borderId="0" xfId="0" applyFont="1" applyAlignment="1">
      <alignment horizontal="left"/>
    </xf>
    <xf numFmtId="166" fontId="9" fillId="0" borderId="9" xfId="0" applyNumberFormat="1" applyFont="1" applyBorder="1" applyAlignment="1">
      <alignment/>
    </xf>
    <xf numFmtId="0" fontId="17" fillId="0" borderId="0" xfId="0" applyFont="1" applyBorder="1" applyAlignment="1">
      <alignment/>
    </xf>
    <xf numFmtId="0" fontId="0" fillId="0" borderId="0" xfId="0" applyBorder="1" applyAlignment="1">
      <alignment/>
    </xf>
    <xf numFmtId="0" fontId="8" fillId="0" borderId="0" xfId="0" applyFont="1" applyBorder="1" applyAlignment="1">
      <alignment/>
    </xf>
    <xf numFmtId="164" fontId="16" fillId="0" borderId="0" xfId="0" applyNumberFormat="1" applyFont="1" applyBorder="1" applyAlignment="1">
      <alignment/>
    </xf>
    <xf numFmtId="164" fontId="5" fillId="0" borderId="0" xfId="0" applyNumberFormat="1" applyFont="1" applyBorder="1" applyAlignment="1">
      <alignment horizontal="center"/>
    </xf>
    <xf numFmtId="166" fontId="5" fillId="0" borderId="0" xfId="0" applyNumberFormat="1" applyFont="1" applyFill="1" applyBorder="1" applyAlignment="1">
      <alignment/>
    </xf>
    <xf numFmtId="164" fontId="5" fillId="0" borderId="0" xfId="15" applyNumberFormat="1" applyFont="1" applyBorder="1" applyAlignment="1">
      <alignment/>
    </xf>
    <xf numFmtId="0" fontId="8" fillId="0" borderId="0" xfId="0" applyFont="1" applyAlignment="1" quotePrefix="1">
      <alignment/>
    </xf>
    <xf numFmtId="0" fontId="5" fillId="0" borderId="0" xfId="0" applyFont="1" applyAlignment="1" quotePrefix="1">
      <alignment/>
    </xf>
    <xf numFmtId="164" fontId="16" fillId="0" borderId="0" xfId="0" applyNumberFormat="1" applyFont="1" applyAlignment="1">
      <alignment/>
    </xf>
    <xf numFmtId="170" fontId="5" fillId="0" borderId="0" xfId="15" applyNumberFormat="1" applyFont="1" applyAlignment="1">
      <alignment/>
    </xf>
    <xf numFmtId="170" fontId="5" fillId="0" borderId="7" xfId="0" applyNumberFormat="1" applyFont="1" applyBorder="1" applyAlignment="1">
      <alignment/>
    </xf>
    <xf numFmtId="164" fontId="8" fillId="0" borderId="0" xfId="0" applyNumberFormat="1" applyFont="1" applyAlignment="1" quotePrefix="1">
      <alignment/>
    </xf>
    <xf numFmtId="164" fontId="5" fillId="0" borderId="0" xfId="0" applyNumberFormat="1" applyFont="1" applyAlignment="1" quotePrefix="1">
      <alignment horizontal="center"/>
    </xf>
    <xf numFmtId="164" fontId="8" fillId="0" borderId="0" xfId="0" applyNumberFormat="1" applyFont="1" applyAlignment="1">
      <alignment horizontal="center"/>
    </xf>
    <xf numFmtId="164" fontId="8" fillId="0" borderId="0" xfId="0" applyNumberFormat="1" applyFont="1" applyFill="1" applyAlignment="1">
      <alignment/>
    </xf>
    <xf numFmtId="0" fontId="8" fillId="0" borderId="0" xfId="0" applyFont="1" applyFill="1" applyAlignment="1">
      <alignment/>
    </xf>
    <xf numFmtId="164" fontId="8" fillId="0" borderId="0" xfId="0" applyNumberFormat="1" applyFont="1" applyFill="1" applyAlignment="1">
      <alignment horizontal="center"/>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0" xfId="0" applyNumberFormat="1" applyFont="1" applyFill="1" applyBorder="1" applyAlignment="1">
      <alignment/>
    </xf>
    <xf numFmtId="164" fontId="21" fillId="0" borderId="0" xfId="0" applyNumberFormat="1" applyFont="1" applyAlignment="1">
      <alignment/>
    </xf>
    <xf numFmtId="164" fontId="8" fillId="0" borderId="2" xfId="0" applyNumberFormat="1" applyFont="1" applyFill="1" applyBorder="1" applyAlignment="1">
      <alignment/>
    </xf>
    <xf numFmtId="164" fontId="5" fillId="0" borderId="7" xfId="0" applyNumberFormat="1" applyFont="1" applyFill="1" applyBorder="1" applyAlignment="1">
      <alignment/>
    </xf>
    <xf numFmtId="164" fontId="8" fillId="0" borderId="0" xfId="0" applyNumberFormat="1" applyFont="1" applyAlignment="1">
      <alignment horizontal="right"/>
    </xf>
    <xf numFmtId="164" fontId="5" fillId="0" borderId="0" xfId="0" applyNumberFormat="1" applyFont="1" applyFill="1" applyAlignment="1">
      <alignment horizontal="center"/>
    </xf>
    <xf numFmtId="164" fontId="5" fillId="0" borderId="0" xfId="0" applyNumberFormat="1" applyFont="1" applyAlignment="1" quotePrefix="1">
      <alignment/>
    </xf>
    <xf numFmtId="164" fontId="8" fillId="0" borderId="0" xfId="0" applyNumberFormat="1" applyFont="1" applyBorder="1" applyAlignment="1">
      <alignment horizontal="right"/>
    </xf>
    <xf numFmtId="164" fontId="8" fillId="0" borderId="0" xfId="0" applyNumberFormat="1" applyFont="1" applyBorder="1" applyAlignment="1">
      <alignment/>
    </xf>
    <xf numFmtId="0" fontId="8" fillId="0" borderId="0" xfId="0" applyFont="1" applyAlignment="1">
      <alignment horizontal="right"/>
    </xf>
    <xf numFmtId="164" fontId="8" fillId="0" borderId="0" xfId="0" applyNumberFormat="1" applyFont="1" applyFill="1" applyAlignment="1" quotePrefix="1">
      <alignment/>
    </xf>
    <xf numFmtId="164" fontId="5" fillId="0" borderId="0" xfId="0" applyNumberFormat="1" applyFont="1" applyFill="1" applyBorder="1" applyAlignment="1">
      <alignment horizontal="right"/>
    </xf>
    <xf numFmtId="0" fontId="5" fillId="0" borderId="0" xfId="0" applyFont="1" applyFill="1" applyBorder="1" applyAlignment="1">
      <alignment/>
    </xf>
    <xf numFmtId="170" fontId="5" fillId="0" borderId="9" xfId="15" applyNumberFormat="1" applyFont="1" applyFill="1" applyBorder="1" applyAlignment="1">
      <alignment/>
    </xf>
    <xf numFmtId="170" fontId="5" fillId="0" borderId="0" xfId="15" applyNumberFormat="1" applyFont="1" applyFill="1" applyAlignment="1">
      <alignment horizontal="center"/>
    </xf>
    <xf numFmtId="170" fontId="5" fillId="0" borderId="0" xfId="15" applyNumberFormat="1" applyFont="1" applyFill="1" applyBorder="1" applyAlignment="1">
      <alignment/>
    </xf>
    <xf numFmtId="170" fontId="5" fillId="0" borderId="0" xfId="15" applyNumberFormat="1" applyFont="1" applyFill="1" applyAlignment="1">
      <alignment/>
    </xf>
    <xf numFmtId="170" fontId="5" fillId="0" borderId="1" xfId="15" applyNumberFormat="1" applyFont="1" applyFill="1" applyBorder="1" applyAlignment="1">
      <alignment/>
    </xf>
    <xf numFmtId="170" fontId="5" fillId="0" borderId="11" xfId="15" applyNumberFormat="1" applyFont="1" applyFill="1" applyBorder="1" applyAlignment="1">
      <alignment/>
    </xf>
    <xf numFmtId="1" fontId="5" fillId="0" borderId="0" xfId="0" applyNumberFormat="1" applyFont="1" applyAlignment="1">
      <alignment horizontal="center"/>
    </xf>
    <xf numFmtId="164" fontId="8" fillId="0" borderId="0" xfId="0" applyNumberFormat="1" applyFont="1" applyAlignment="1">
      <alignment horizontal="left"/>
    </xf>
    <xf numFmtId="1" fontId="8" fillId="0" borderId="0" xfId="0" applyNumberFormat="1" applyFont="1" applyAlignment="1">
      <alignment horizontal="center"/>
    </xf>
    <xf numFmtId="0" fontId="5" fillId="0" borderId="0" xfId="0" applyNumberFormat="1" applyFont="1" applyAlignment="1">
      <alignment/>
    </xf>
    <xf numFmtId="9" fontId="5" fillId="0" borderId="0" xfId="21" applyFont="1" applyAlignment="1">
      <alignment/>
    </xf>
    <xf numFmtId="0" fontId="5" fillId="0" borderId="0" xfId="0" applyFont="1" applyAlignment="1">
      <alignment vertical="center"/>
    </xf>
    <xf numFmtId="164" fontId="5" fillId="0" borderId="0" xfId="0" applyNumberFormat="1" applyFont="1" applyAlignment="1">
      <alignment vertical="center"/>
    </xf>
    <xf numFmtId="38" fontId="5" fillId="0" borderId="0" xfId="15" applyNumberFormat="1" applyFont="1" applyAlignment="1">
      <alignment vertical="center"/>
    </xf>
    <xf numFmtId="38" fontId="5" fillId="0" borderId="0" xfId="15" applyNumberFormat="1" applyFont="1" applyAlignment="1">
      <alignment horizontal="center" vertical="center"/>
    </xf>
    <xf numFmtId="38" fontId="5" fillId="0" borderId="0" xfId="15" applyNumberFormat="1" applyFont="1" applyFill="1" applyAlignment="1">
      <alignment/>
    </xf>
    <xf numFmtId="38" fontId="5" fillId="0" borderId="0" xfId="15" applyNumberFormat="1" applyFont="1" applyFill="1" applyAlignment="1">
      <alignment vertical="center"/>
    </xf>
    <xf numFmtId="38" fontId="5" fillId="0" borderId="0" xfId="15" applyNumberFormat="1" applyFont="1" applyBorder="1" applyAlignment="1">
      <alignment/>
    </xf>
    <xf numFmtId="38" fontId="5" fillId="0" borderId="11" xfId="15" applyNumberFormat="1" applyFont="1" applyBorder="1" applyAlignment="1">
      <alignment vertical="center"/>
    </xf>
    <xf numFmtId="170" fontId="5" fillId="0" borderId="11" xfId="15" applyNumberFormat="1" applyFont="1" applyBorder="1" applyAlignment="1">
      <alignment vertical="center"/>
    </xf>
    <xf numFmtId="164" fontId="5" fillId="0" borderId="0" xfId="0" applyNumberFormat="1" applyFont="1" applyAlignment="1">
      <alignment horizontal="center" vertical="center"/>
    </xf>
    <xf numFmtId="164" fontId="5" fillId="0" borderId="0" xfId="0" applyNumberFormat="1" applyFont="1" applyFill="1" applyAlignment="1">
      <alignment vertical="center"/>
    </xf>
    <xf numFmtId="171" fontId="5" fillId="0" borderId="0" xfId="0" applyNumberFormat="1" applyFont="1" applyBorder="1" applyAlignment="1">
      <alignment/>
    </xf>
    <xf numFmtId="164" fontId="5" fillId="0" borderId="0" xfId="0" applyNumberFormat="1" applyFont="1" applyFill="1" applyAlignment="1">
      <alignment/>
    </xf>
    <xf numFmtId="0" fontId="5" fillId="0" borderId="0" xfId="0" applyFont="1" applyFill="1" applyAlignment="1">
      <alignment horizontal="center"/>
    </xf>
    <xf numFmtId="164" fontId="5" fillId="0" borderId="0" xfId="0" applyNumberFormat="1" applyFont="1" applyFill="1" applyAlignment="1">
      <alignment horizontal="center" vertical="center"/>
    </xf>
    <xf numFmtId="164" fontId="5" fillId="0" borderId="7" xfId="0" applyNumberFormat="1" applyFont="1" applyFill="1" applyBorder="1" applyAlignment="1">
      <alignment vertical="center"/>
    </xf>
    <xf numFmtId="0" fontId="8" fillId="0" borderId="0" xfId="0" applyFont="1" applyAlignment="1">
      <alignment vertical="center"/>
    </xf>
    <xf numFmtId="164" fontId="8" fillId="0" borderId="0" xfId="0" applyNumberFormat="1" applyFont="1" applyAlignment="1">
      <alignment vertical="center"/>
    </xf>
    <xf numFmtId="172" fontId="5" fillId="0" borderId="9" xfId="0" applyNumberFormat="1" applyFont="1" applyFill="1" applyBorder="1" applyAlignment="1">
      <alignment vertical="center"/>
    </xf>
    <xf numFmtId="172" fontId="5" fillId="0" borderId="9" xfId="0" applyNumberFormat="1" applyFont="1" applyFill="1" applyBorder="1" applyAlignment="1">
      <alignment/>
    </xf>
    <xf numFmtId="0" fontId="5" fillId="0" borderId="0" xfId="0" applyFont="1" applyBorder="1" applyAlignment="1">
      <alignment vertical="center"/>
    </xf>
    <xf numFmtId="164" fontId="5" fillId="0" borderId="0" xfId="0" applyNumberFormat="1" applyFont="1" applyBorder="1" applyAlignment="1">
      <alignment vertical="center"/>
    </xf>
    <xf numFmtId="164" fontId="5" fillId="0" borderId="0" xfId="0" applyNumberFormat="1" applyFont="1" applyBorder="1" applyAlignment="1">
      <alignment horizontal="center" vertical="center"/>
    </xf>
    <xf numFmtId="164" fontId="5"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164" fontId="5" fillId="0" borderId="11" xfId="0" applyNumberFormat="1" applyFont="1" applyFill="1" applyBorder="1" applyAlignment="1">
      <alignment vertical="center"/>
    </xf>
    <xf numFmtId="38" fontId="5" fillId="0" borderId="0" xfId="15" applyNumberFormat="1" applyFont="1" applyFill="1" applyBorder="1" applyAlignment="1">
      <alignment/>
    </xf>
    <xf numFmtId="164" fontId="5" fillId="0" borderId="3" xfId="0" applyNumberFormat="1" applyFont="1" applyFill="1" applyBorder="1" applyAlignment="1">
      <alignment vertical="center"/>
    </xf>
    <xf numFmtId="38" fontId="5" fillId="0" borderId="3" xfId="15" applyNumberFormat="1" applyFont="1" applyFill="1" applyBorder="1" applyAlignment="1">
      <alignment/>
    </xf>
    <xf numFmtId="164" fontId="5" fillId="0" borderId="4" xfId="0" applyNumberFormat="1" applyFont="1" applyFill="1" applyBorder="1" applyAlignment="1">
      <alignment/>
    </xf>
    <xf numFmtId="164" fontId="5" fillId="0" borderId="0" xfId="0" applyNumberFormat="1" applyFont="1" applyBorder="1" applyAlignment="1" quotePrefix="1">
      <alignment vertical="center"/>
    </xf>
    <xf numFmtId="164" fontId="5" fillId="0" borderId="4" xfId="0" applyNumberFormat="1" applyFont="1" applyFill="1" applyBorder="1" applyAlignment="1">
      <alignment vertical="center"/>
    </xf>
    <xf numFmtId="170" fontId="5" fillId="0" borderId="4" xfId="15" applyNumberFormat="1" applyFont="1" applyFill="1" applyBorder="1" applyAlignment="1">
      <alignment/>
    </xf>
    <xf numFmtId="164" fontId="5" fillId="0" borderId="5" xfId="0" applyNumberFormat="1" applyFont="1" applyFill="1" applyBorder="1" applyAlignment="1">
      <alignment vertical="center"/>
    </xf>
    <xf numFmtId="172" fontId="5" fillId="0" borderId="11" xfId="0" applyNumberFormat="1" applyFont="1" applyFill="1" applyBorder="1" applyAlignment="1">
      <alignment vertical="center"/>
    </xf>
    <xf numFmtId="172" fontId="5" fillId="0" borderId="0" xfId="0" applyNumberFormat="1" applyFont="1" applyFill="1" applyBorder="1" applyAlignment="1">
      <alignment vertical="center"/>
    </xf>
    <xf numFmtId="164" fontId="22" fillId="0" borderId="0" xfId="0" applyNumberFormat="1" applyFont="1" applyAlignment="1">
      <alignment horizontal="right"/>
    </xf>
    <xf numFmtId="164" fontId="5"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Normal_cf statement" xfId="19"/>
    <cellStyle name="Normal_KLSE 1Q 2002 Resul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12</xdr:col>
      <xdr:colOff>19050</xdr:colOff>
      <xdr:row>48</xdr:row>
      <xdr:rowOff>0</xdr:rowOff>
    </xdr:to>
    <xdr:sp>
      <xdr:nvSpPr>
        <xdr:cNvPr id="1" name="Rectangle 1"/>
        <xdr:cNvSpPr>
          <a:spLocks/>
        </xdr:cNvSpPr>
      </xdr:nvSpPr>
      <xdr:spPr>
        <a:xfrm>
          <a:off x="57150" y="7734300"/>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45</xdr:row>
      <xdr:rowOff>0</xdr:rowOff>
    </xdr:from>
    <xdr:to>
      <xdr:col>14</xdr:col>
      <xdr:colOff>0</xdr:colOff>
      <xdr:row>48</xdr:row>
      <xdr:rowOff>19050</xdr:rowOff>
    </xdr:to>
    <xdr:sp>
      <xdr:nvSpPr>
        <xdr:cNvPr id="2" name="Rectangle 2"/>
        <xdr:cNvSpPr>
          <a:spLocks/>
        </xdr:cNvSpPr>
      </xdr:nvSpPr>
      <xdr:spPr>
        <a:xfrm>
          <a:off x="57150" y="7134225"/>
          <a:ext cx="6715125" cy="61912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2005 and the accompanying notes attached to this interim financial statement)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13</xdr:col>
      <xdr:colOff>885825</xdr:colOff>
      <xdr:row>0</xdr:row>
      <xdr:rowOff>0</xdr:rowOff>
    </xdr:to>
    <xdr:sp>
      <xdr:nvSpPr>
        <xdr:cNvPr id="1" name="Rectangle 1"/>
        <xdr:cNvSpPr>
          <a:spLocks/>
        </xdr:cNvSpPr>
      </xdr:nvSpPr>
      <xdr:spPr>
        <a:xfrm>
          <a:off x="57150" y="0"/>
          <a:ext cx="68580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twoCellAnchor>
    <xdr:from>
      <xdr:col>1</xdr:col>
      <xdr:colOff>57150</xdr:colOff>
      <xdr:row>70</xdr:row>
      <xdr:rowOff>0</xdr:rowOff>
    </xdr:from>
    <xdr:to>
      <xdr:col>13</xdr:col>
      <xdr:colOff>819150</xdr:colOff>
      <xdr:row>72</xdr:row>
      <xdr:rowOff>180975</xdr:rowOff>
    </xdr:to>
    <xdr:sp>
      <xdr:nvSpPr>
        <xdr:cNvPr id="2" name="Rectangle 2"/>
        <xdr:cNvSpPr>
          <a:spLocks/>
        </xdr:cNvSpPr>
      </xdr:nvSpPr>
      <xdr:spPr>
        <a:xfrm>
          <a:off x="133350" y="11163300"/>
          <a:ext cx="6715125" cy="58102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2005 and the accompanying notes attached to this interim financial statement)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0</xdr:rowOff>
    </xdr:from>
    <xdr:to>
      <xdr:col>12</xdr:col>
      <xdr:colOff>57150</xdr:colOff>
      <xdr:row>37</xdr:row>
      <xdr:rowOff>0</xdr:rowOff>
    </xdr:to>
    <xdr:sp>
      <xdr:nvSpPr>
        <xdr:cNvPr id="1" name="Rectangle 1"/>
        <xdr:cNvSpPr>
          <a:spLocks/>
        </xdr:cNvSpPr>
      </xdr:nvSpPr>
      <xdr:spPr>
        <a:xfrm>
          <a:off x="57150" y="5695950"/>
          <a:ext cx="7153275"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twoCellAnchor>
    <xdr:from>
      <xdr:col>0</xdr:col>
      <xdr:colOff>19050</xdr:colOff>
      <xdr:row>57</xdr:row>
      <xdr:rowOff>28575</xdr:rowOff>
    </xdr:from>
    <xdr:to>
      <xdr:col>11</xdr:col>
      <xdr:colOff>371475</xdr:colOff>
      <xdr:row>60</xdr:row>
      <xdr:rowOff>28575</xdr:rowOff>
    </xdr:to>
    <xdr:sp>
      <xdr:nvSpPr>
        <xdr:cNvPr id="2" name="Rectangle 2"/>
        <xdr:cNvSpPr>
          <a:spLocks/>
        </xdr:cNvSpPr>
      </xdr:nvSpPr>
      <xdr:spPr>
        <a:xfrm>
          <a:off x="19050" y="8048625"/>
          <a:ext cx="6762750" cy="628650"/>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2005 and the accompanying notes attached to this interim financial statement)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79</xdr:row>
      <xdr:rowOff>95250</xdr:rowOff>
    </xdr:from>
    <xdr:to>
      <xdr:col>11</xdr:col>
      <xdr:colOff>0</xdr:colOff>
      <xdr:row>82</xdr:row>
      <xdr:rowOff>161925</xdr:rowOff>
    </xdr:to>
    <xdr:sp>
      <xdr:nvSpPr>
        <xdr:cNvPr id="1" name="Rectangle 1"/>
        <xdr:cNvSpPr>
          <a:spLocks/>
        </xdr:cNvSpPr>
      </xdr:nvSpPr>
      <xdr:spPr>
        <a:xfrm>
          <a:off x="19050" y="11525250"/>
          <a:ext cx="6581775" cy="638175"/>
        </a:xfrm>
        <a:prstGeom prst="rect">
          <a:avLst/>
        </a:prstGeom>
        <a:solidFill>
          <a:srgbClr val="FFFFFF"/>
        </a:solidFill>
        <a:ln w="9525" cmpd="sng">
          <a:noFill/>
        </a:ln>
      </xdr:spPr>
      <xdr:txBody>
        <a:bodyPr vertOverflow="clip" wrap="square"/>
        <a:p>
          <a:pPr algn="l">
            <a:defRPr/>
          </a:pPr>
          <a:r>
            <a:rPr lang="en-US" cap="none" sz="1100" b="1" i="0" u="none" baseline="0"/>
            <a:t>(The Condensed Consolidated Income Statements should be read in conjunction with the Annual Financial Statements for the year ended 30 June 2005 and the accompanying notes attached to this interim financial statement)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47625</xdr:rowOff>
    </xdr:from>
    <xdr:to>
      <xdr:col>14</xdr:col>
      <xdr:colOff>0</xdr:colOff>
      <xdr:row>17</xdr:row>
      <xdr:rowOff>171450</xdr:rowOff>
    </xdr:to>
    <xdr:sp>
      <xdr:nvSpPr>
        <xdr:cNvPr id="1" name="Text 276"/>
        <xdr:cNvSpPr txBox="1">
          <a:spLocks noChangeArrowheads="1"/>
        </xdr:cNvSpPr>
      </xdr:nvSpPr>
      <xdr:spPr>
        <a:xfrm>
          <a:off x="295275" y="1581150"/>
          <a:ext cx="6696075" cy="18383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The interim financial statements of the Group were prepared using the same accounting policies and methods of computation as those used in the preparation of the most recent annual financial statements, and comply with FRS134 - Interim Financial Reporting and Appendix 9B of BMSB listing requirements. The report should be read in conjunction with the audited financial statements of the Group for the financial year ended 30 June 2005. 
In prior years, the Group  and the Company recognised deferred tax assets on unutilised reinvestment allowances as required by FRS 121 paragraph 37. During the current year, the Group and the Company changed its accounting policy and accordingly, the deferred tax assets on unutilised reinvestment allowances were no longer recognised. The effect arising from this change on the comparative figures were as follows : 
</a:t>
          </a:r>
          <a:r>
            <a:rPr lang="en-US" cap="none" sz="1200" b="0" i="0" u="sng" baseline="0">
              <a:solidFill>
                <a:srgbClr val="000000"/>
              </a:solidFill>
              <a:latin typeface="Times New Roman"/>
              <a:ea typeface="Times New Roman"/>
              <a:cs typeface="Times New Roman"/>
            </a:rPr>
            <a:t/>
          </a:r>
        </a:p>
      </xdr:txBody>
    </xdr:sp>
    <xdr:clientData/>
  </xdr:twoCellAnchor>
  <xdr:twoCellAnchor>
    <xdr:from>
      <xdr:col>1</xdr:col>
      <xdr:colOff>0</xdr:colOff>
      <xdr:row>29</xdr:row>
      <xdr:rowOff>0</xdr:rowOff>
    </xdr:from>
    <xdr:to>
      <xdr:col>14</xdr:col>
      <xdr:colOff>0</xdr:colOff>
      <xdr:row>30</xdr:row>
      <xdr:rowOff>38100</xdr:rowOff>
    </xdr:to>
    <xdr:sp>
      <xdr:nvSpPr>
        <xdr:cNvPr id="2" name="Text 47"/>
        <xdr:cNvSpPr txBox="1">
          <a:spLocks noChangeArrowheads="1"/>
        </xdr:cNvSpPr>
      </xdr:nvSpPr>
      <xdr:spPr>
        <a:xfrm>
          <a:off x="295275" y="5534025"/>
          <a:ext cx="6696075" cy="2286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was no qualification in the audit report of the preceding annual financial statements.</a:t>
          </a:r>
        </a:p>
      </xdr:txBody>
    </xdr:sp>
    <xdr:clientData/>
  </xdr:twoCellAnchor>
  <xdr:twoCellAnchor>
    <xdr:from>
      <xdr:col>0</xdr:col>
      <xdr:colOff>295275</xdr:colOff>
      <xdr:row>32</xdr:row>
      <xdr:rowOff>9525</xdr:rowOff>
    </xdr:from>
    <xdr:to>
      <xdr:col>14</xdr:col>
      <xdr:colOff>0</xdr:colOff>
      <xdr:row>34</xdr:row>
      <xdr:rowOff>76200</xdr:rowOff>
    </xdr:to>
    <xdr:sp>
      <xdr:nvSpPr>
        <xdr:cNvPr id="3" name="Text 220"/>
        <xdr:cNvSpPr txBox="1">
          <a:spLocks noChangeArrowheads="1"/>
        </xdr:cNvSpPr>
      </xdr:nvSpPr>
      <xdr:spPr>
        <a:xfrm>
          <a:off x="295275" y="6115050"/>
          <a:ext cx="6696075" cy="447675"/>
        </a:xfrm>
        <a:prstGeom prst="rect">
          <a:avLst/>
        </a:prstGeom>
        <a:solidFill>
          <a:srgbClr val="FFFFFF"/>
        </a:solidFill>
        <a:ln w="1" cmpd="sng">
          <a:noFill/>
        </a:ln>
      </xdr:spPr>
      <xdr:txBody>
        <a:bodyPr vertOverflow="clip" wrap="square"/>
        <a:p>
          <a:pPr algn="just">
            <a:defRPr/>
          </a:pPr>
          <a:r>
            <a:rPr lang="en-US" cap="none" sz="1200" b="0" i="0" u="none" baseline="0"/>
            <a:t>The production of fresh fruit bunches is seasonal in nature as the yield rises to a peak in the second half of the calendar year.</a:t>
          </a:r>
        </a:p>
      </xdr:txBody>
    </xdr:sp>
    <xdr:clientData/>
  </xdr:twoCellAnchor>
  <xdr:twoCellAnchor>
    <xdr:from>
      <xdr:col>1</xdr:col>
      <xdr:colOff>0</xdr:colOff>
      <xdr:row>36</xdr:row>
      <xdr:rowOff>0</xdr:rowOff>
    </xdr:from>
    <xdr:to>
      <xdr:col>14</xdr:col>
      <xdr:colOff>0</xdr:colOff>
      <xdr:row>38</xdr:row>
      <xdr:rowOff>47625</xdr:rowOff>
    </xdr:to>
    <xdr:sp>
      <xdr:nvSpPr>
        <xdr:cNvPr id="4" name="Text 220"/>
        <xdr:cNvSpPr txBox="1">
          <a:spLocks noChangeArrowheads="1"/>
        </xdr:cNvSpPr>
      </xdr:nvSpPr>
      <xdr:spPr>
        <a:xfrm>
          <a:off x="295275" y="6867525"/>
          <a:ext cx="6696075" cy="428625"/>
        </a:xfrm>
        <a:prstGeom prst="rect">
          <a:avLst/>
        </a:prstGeom>
        <a:solidFill>
          <a:srgbClr val="FFFFFF"/>
        </a:solidFill>
        <a:ln w="1" cmpd="sng">
          <a:noFill/>
        </a:ln>
      </xdr:spPr>
      <xdr:txBody>
        <a:bodyPr vertOverflow="clip" wrap="square"/>
        <a:p>
          <a:pPr algn="just">
            <a:defRPr/>
          </a:pPr>
          <a:r>
            <a:rPr lang="en-US" cap="none" sz="1200" b="0" i="0" u="none" baseline="0"/>
            <a:t>There were no items affecting assets, liabilities, equity, net income, or cash flow that are unusual in nature, size, or incidence during the financial period under review.</a:t>
          </a:r>
        </a:p>
      </xdr:txBody>
    </xdr:sp>
    <xdr:clientData/>
  </xdr:twoCellAnchor>
  <xdr:twoCellAnchor>
    <xdr:from>
      <xdr:col>1</xdr:col>
      <xdr:colOff>9525</xdr:colOff>
      <xdr:row>40</xdr:row>
      <xdr:rowOff>0</xdr:rowOff>
    </xdr:from>
    <xdr:to>
      <xdr:col>14</xdr:col>
      <xdr:colOff>0</xdr:colOff>
      <xdr:row>42</xdr:row>
      <xdr:rowOff>76200</xdr:rowOff>
    </xdr:to>
    <xdr:sp>
      <xdr:nvSpPr>
        <xdr:cNvPr id="5" name="Text 185"/>
        <xdr:cNvSpPr txBox="1">
          <a:spLocks noChangeArrowheads="1"/>
        </xdr:cNvSpPr>
      </xdr:nvSpPr>
      <xdr:spPr>
        <a:xfrm>
          <a:off x="304800" y="7629525"/>
          <a:ext cx="6686550" cy="457200"/>
        </a:xfrm>
        <a:prstGeom prst="rect">
          <a:avLst/>
        </a:prstGeom>
        <a:solidFill>
          <a:srgbClr val="FFFFFF"/>
        </a:solidFill>
        <a:ln w="1" cmpd="sng">
          <a:noFill/>
        </a:ln>
      </xdr:spPr>
      <xdr:txBody>
        <a:bodyPr vertOverflow="clip" wrap="square"/>
        <a:p>
          <a:pPr algn="just">
            <a:defRPr/>
          </a:pPr>
          <a:r>
            <a:rPr lang="en-US" cap="none" sz="1200" b="0" i="0" u="none" baseline="0"/>
            <a:t>There were no changes in estimates of amounts reported in prior financial years, which have a material effect on the current interim period.</a:t>
          </a:r>
        </a:p>
      </xdr:txBody>
    </xdr:sp>
    <xdr:clientData/>
  </xdr:twoCellAnchor>
  <xdr:twoCellAnchor>
    <xdr:from>
      <xdr:col>0</xdr:col>
      <xdr:colOff>295275</xdr:colOff>
      <xdr:row>43</xdr:row>
      <xdr:rowOff>180975</xdr:rowOff>
    </xdr:from>
    <xdr:to>
      <xdr:col>14</xdr:col>
      <xdr:colOff>0</xdr:colOff>
      <xdr:row>46</xdr:row>
      <xdr:rowOff>66675</xdr:rowOff>
    </xdr:to>
    <xdr:sp>
      <xdr:nvSpPr>
        <xdr:cNvPr id="6" name="Text 185"/>
        <xdr:cNvSpPr txBox="1">
          <a:spLocks noChangeArrowheads="1"/>
        </xdr:cNvSpPr>
      </xdr:nvSpPr>
      <xdr:spPr>
        <a:xfrm>
          <a:off x="295275" y="8382000"/>
          <a:ext cx="6696075" cy="457200"/>
        </a:xfrm>
        <a:prstGeom prst="rect">
          <a:avLst/>
        </a:prstGeom>
        <a:solidFill>
          <a:srgbClr val="FFFFFF"/>
        </a:solidFill>
        <a:ln w="1" cmpd="sng">
          <a:noFill/>
        </a:ln>
      </xdr:spPr>
      <xdr:txBody>
        <a:bodyPr vertOverflow="clip" wrap="square"/>
        <a:p>
          <a:pPr algn="just">
            <a:defRPr/>
          </a:pPr>
          <a:r>
            <a:rPr lang="en-US" cap="none" sz="1200" b="0" i="0" u="none" baseline="0"/>
            <a:t>There were no issuances, cancellations, repurchases, resale or repayment of debt and equity securities during the financial period, except as disclosed below:</a:t>
          </a:r>
        </a:p>
      </xdr:txBody>
    </xdr:sp>
    <xdr:clientData/>
  </xdr:twoCellAnchor>
  <xdr:twoCellAnchor>
    <xdr:from>
      <xdr:col>1</xdr:col>
      <xdr:colOff>0</xdr:colOff>
      <xdr:row>109</xdr:row>
      <xdr:rowOff>0</xdr:rowOff>
    </xdr:from>
    <xdr:to>
      <xdr:col>14</xdr:col>
      <xdr:colOff>0</xdr:colOff>
      <xdr:row>110</xdr:row>
      <xdr:rowOff>66675</xdr:rowOff>
    </xdr:to>
    <xdr:sp>
      <xdr:nvSpPr>
        <xdr:cNvPr id="7" name="Text 1"/>
        <xdr:cNvSpPr txBox="1">
          <a:spLocks noChangeArrowheads="1"/>
        </xdr:cNvSpPr>
      </xdr:nvSpPr>
      <xdr:spPr>
        <a:xfrm>
          <a:off x="295275" y="20774025"/>
          <a:ext cx="6696075" cy="257175"/>
        </a:xfrm>
        <a:prstGeom prst="rect">
          <a:avLst/>
        </a:prstGeom>
        <a:solidFill>
          <a:srgbClr val="FFFFFF"/>
        </a:solidFill>
        <a:ln w="1" cmpd="sng">
          <a:noFill/>
        </a:ln>
      </xdr:spPr>
      <xdr:txBody>
        <a:bodyPr vertOverflow="clip" wrap="square"/>
        <a:p>
          <a:pPr algn="just">
            <a:defRPr/>
          </a:pPr>
          <a:r>
            <a:rPr lang="en-US" cap="none" sz="1200" b="0" i="0" u="none" baseline="0"/>
            <a:t>Segment information is presented in respect of the Group's business segment as follows:</a:t>
          </a:r>
        </a:p>
      </xdr:txBody>
    </xdr:sp>
    <xdr:clientData/>
  </xdr:twoCellAnchor>
  <xdr:twoCellAnchor>
    <xdr:from>
      <xdr:col>1</xdr:col>
      <xdr:colOff>0</xdr:colOff>
      <xdr:row>148</xdr:row>
      <xdr:rowOff>0</xdr:rowOff>
    </xdr:from>
    <xdr:to>
      <xdr:col>14</xdr:col>
      <xdr:colOff>0</xdr:colOff>
      <xdr:row>150</xdr:row>
      <xdr:rowOff>38100</xdr:rowOff>
    </xdr:to>
    <xdr:sp>
      <xdr:nvSpPr>
        <xdr:cNvPr id="8" name="Text 249"/>
        <xdr:cNvSpPr txBox="1">
          <a:spLocks noChangeArrowheads="1"/>
        </xdr:cNvSpPr>
      </xdr:nvSpPr>
      <xdr:spPr>
        <a:xfrm>
          <a:off x="295275" y="28203525"/>
          <a:ext cx="6696075" cy="419100"/>
        </a:xfrm>
        <a:prstGeom prst="rect">
          <a:avLst/>
        </a:prstGeom>
        <a:solidFill>
          <a:srgbClr val="FFFFFF"/>
        </a:solidFill>
        <a:ln w="1" cmpd="sng">
          <a:noFill/>
        </a:ln>
      </xdr:spPr>
      <xdr:txBody>
        <a:bodyPr vertOverflow="clip" wrap="square"/>
        <a:p>
          <a:pPr algn="just">
            <a:defRPr/>
          </a:pPr>
          <a:r>
            <a:rPr lang="en-US" cap="none" sz="1200" b="0" i="0" u="none" baseline="0"/>
            <a:t>There were no amendments in the valuation of property, plant or equipment brought forward from the previous annual financial statements.</a:t>
          </a:r>
        </a:p>
      </xdr:txBody>
    </xdr:sp>
    <xdr:clientData/>
  </xdr:twoCellAnchor>
  <xdr:twoCellAnchor>
    <xdr:from>
      <xdr:col>1</xdr:col>
      <xdr:colOff>0</xdr:colOff>
      <xdr:row>152</xdr:row>
      <xdr:rowOff>9525</xdr:rowOff>
    </xdr:from>
    <xdr:to>
      <xdr:col>14</xdr:col>
      <xdr:colOff>0</xdr:colOff>
      <xdr:row>159</xdr:row>
      <xdr:rowOff>57150</xdr:rowOff>
    </xdr:to>
    <xdr:sp>
      <xdr:nvSpPr>
        <xdr:cNvPr id="9" name="Text 249"/>
        <xdr:cNvSpPr txBox="1">
          <a:spLocks noChangeArrowheads="1"/>
        </xdr:cNvSpPr>
      </xdr:nvSpPr>
      <xdr:spPr>
        <a:xfrm>
          <a:off x="295275" y="28975050"/>
          <a:ext cx="6696075" cy="1381125"/>
        </a:xfrm>
        <a:prstGeom prst="rect">
          <a:avLst/>
        </a:prstGeom>
        <a:solidFill>
          <a:srgbClr val="FFFFFF"/>
        </a:solidFill>
        <a:ln w="1" cmpd="sng">
          <a:noFill/>
        </a:ln>
      </xdr:spPr>
      <xdr:txBody>
        <a:bodyPr vertOverflow="clip" wrap="square"/>
        <a:p>
          <a:pPr algn="just">
            <a:defRPr/>
          </a:pPr>
          <a:r>
            <a:rPr lang="en-US" cap="none" sz="1200" b="0" i="0" u="none" baseline="0"/>
            <a:t>Hoest (S.E.A.) Sdn. Bhd., an Associate Company of which the holding company has 29.4% indirect equity interest, has received a Notice of Appointment of Receiver by Public Bank Berhad on 17 August 2006. As a result of this appointment, all powers of management of the Associate Company's assets and undertakings now vest in the Receiver.
Save as disclosed above, there were no other material events subsequent to the end of the interim period that have not been reflected in the financial statements for the interim period.</a:t>
          </a:r>
        </a:p>
      </xdr:txBody>
    </xdr:sp>
    <xdr:clientData/>
  </xdr:twoCellAnchor>
  <xdr:twoCellAnchor>
    <xdr:from>
      <xdr:col>1</xdr:col>
      <xdr:colOff>0</xdr:colOff>
      <xdr:row>161</xdr:row>
      <xdr:rowOff>0</xdr:rowOff>
    </xdr:from>
    <xdr:to>
      <xdr:col>14</xdr:col>
      <xdr:colOff>0</xdr:colOff>
      <xdr:row>166</xdr:row>
      <xdr:rowOff>85725</xdr:rowOff>
    </xdr:to>
    <xdr:sp>
      <xdr:nvSpPr>
        <xdr:cNvPr id="10" name="Text 249"/>
        <xdr:cNvSpPr txBox="1">
          <a:spLocks noChangeArrowheads="1"/>
        </xdr:cNvSpPr>
      </xdr:nvSpPr>
      <xdr:spPr>
        <a:xfrm>
          <a:off x="295275" y="30680025"/>
          <a:ext cx="6696075" cy="1047750"/>
        </a:xfrm>
        <a:prstGeom prst="rect">
          <a:avLst/>
        </a:prstGeom>
        <a:solidFill>
          <a:srgbClr val="FFFFFF"/>
        </a:solidFill>
        <a:ln w="1" cmpd="sng">
          <a:noFill/>
        </a:ln>
      </xdr:spPr>
      <xdr:txBody>
        <a:bodyPr vertOverflow="clip" wrap="square"/>
        <a:p>
          <a:pPr algn="l">
            <a:defRPr/>
          </a:pPr>
          <a:r>
            <a:rPr lang="en-US" cap="none" sz="1200" b="0" i="0" u="none" baseline="0"/>
            <a:t>There were no changes in the composition of the Group during the financial year ended 30 June 2006 except on the 13 January 2006, Tanah Emas Corporation Berhad ("TECB") disposed of 66,300 ordinary shares of RM1 each representing 2% shareholdings in Tanah Emas Bio-Tech Sdn. Bhd ( "TEBTSB" ) for a total consideration of RM37,048 to Mr. Yap Yeu Nan. After the date of disposal,  TECB's equity interest was reduced from 51% to 49%. </a:t>
          </a:r>
        </a:p>
      </xdr:txBody>
    </xdr:sp>
    <xdr:clientData/>
  </xdr:twoCellAnchor>
  <xdr:twoCellAnchor>
    <xdr:from>
      <xdr:col>1</xdr:col>
      <xdr:colOff>0</xdr:colOff>
      <xdr:row>168</xdr:row>
      <xdr:rowOff>0</xdr:rowOff>
    </xdr:from>
    <xdr:to>
      <xdr:col>14</xdr:col>
      <xdr:colOff>0</xdr:colOff>
      <xdr:row>169</xdr:row>
      <xdr:rowOff>38100</xdr:rowOff>
    </xdr:to>
    <xdr:sp>
      <xdr:nvSpPr>
        <xdr:cNvPr id="11" name="Text 249"/>
        <xdr:cNvSpPr txBox="1">
          <a:spLocks noChangeArrowheads="1"/>
        </xdr:cNvSpPr>
      </xdr:nvSpPr>
      <xdr:spPr>
        <a:xfrm>
          <a:off x="295275" y="32032575"/>
          <a:ext cx="6696075" cy="228600"/>
        </a:xfrm>
        <a:prstGeom prst="rect">
          <a:avLst/>
        </a:prstGeom>
        <a:solidFill>
          <a:srgbClr val="FFFFFF"/>
        </a:solidFill>
        <a:ln w="1" cmpd="sng">
          <a:noFill/>
        </a:ln>
      </xdr:spPr>
      <xdr:txBody>
        <a:bodyPr vertOverflow="clip" wrap="square"/>
        <a:p>
          <a:pPr algn="just">
            <a:defRPr/>
          </a:pPr>
          <a:r>
            <a:rPr lang="en-US" cap="none" sz="1200" b="0" i="0" u="none" baseline="0"/>
            <a:t>There were no material contingent liabilities or contingent assets as at the end of the current interim period.</a:t>
          </a:r>
        </a:p>
      </xdr:txBody>
    </xdr:sp>
    <xdr:clientData/>
  </xdr:twoCellAnchor>
  <xdr:twoCellAnchor>
    <xdr:from>
      <xdr:col>1</xdr:col>
      <xdr:colOff>0</xdr:colOff>
      <xdr:row>179</xdr:row>
      <xdr:rowOff>66675</xdr:rowOff>
    </xdr:from>
    <xdr:to>
      <xdr:col>14</xdr:col>
      <xdr:colOff>0</xdr:colOff>
      <xdr:row>194</xdr:row>
      <xdr:rowOff>47625</xdr:rowOff>
    </xdr:to>
    <xdr:sp>
      <xdr:nvSpPr>
        <xdr:cNvPr id="12" name="Text 249"/>
        <xdr:cNvSpPr txBox="1">
          <a:spLocks noChangeArrowheads="1"/>
        </xdr:cNvSpPr>
      </xdr:nvSpPr>
      <xdr:spPr>
        <a:xfrm>
          <a:off x="295275" y="34194750"/>
          <a:ext cx="6696075" cy="2838450"/>
        </a:xfrm>
        <a:prstGeom prst="rect">
          <a:avLst/>
        </a:prstGeom>
        <a:solidFill>
          <a:srgbClr val="FFFFFF"/>
        </a:solidFill>
        <a:ln w="1" cmpd="sng">
          <a:noFill/>
        </a:ln>
      </xdr:spPr>
      <xdr:txBody>
        <a:bodyPr vertOverflow="clip" wrap="square"/>
        <a:p>
          <a:pPr algn="l">
            <a:defRPr/>
          </a:pPr>
          <a:r>
            <a:rPr lang="en-US" cap="none" sz="1200" b="0" i="0" u="none" baseline="0"/>
            <a:t>The Group recorded a significantly lower pre-tax loss for the financial year ended 30 June 2006 as compared to the results of the last financial year.  This was mainly due to the provision for impairment losses on timber business in financial year 2005.
The operating profit for the Plantation segment decreased by 33% mainly due to the lower average CPO selling price and higher production costs for the current quarter.  The average CPO price realised for the financial year ended 30 June 2006 was RM1,366 per Mt as compared to RM1,428 per Mt realised in the last financial year.  The profit margin of Plantation was also affected by the increased diesel cost, transportation cost and State Government Sale tax. 
Apart from the above, the Group has also provided for the impairment of the investment in  Tanah Emas Bio-Tech Sdn. Bhd. amounting to RM4.6 million due to the cessation of the organic fertilizers manufacturing business of its 60% owned subsidiary, Hoest (S.E.A.) Sdn. Bhd. in the 4th Quarter ended 30 June 2006.</a:t>
          </a:r>
        </a:p>
      </xdr:txBody>
    </xdr:sp>
    <xdr:clientData/>
  </xdr:twoCellAnchor>
  <xdr:twoCellAnchor>
    <xdr:from>
      <xdr:col>1</xdr:col>
      <xdr:colOff>0</xdr:colOff>
      <xdr:row>196</xdr:row>
      <xdr:rowOff>66675</xdr:rowOff>
    </xdr:from>
    <xdr:to>
      <xdr:col>14</xdr:col>
      <xdr:colOff>0</xdr:colOff>
      <xdr:row>201</xdr:row>
      <xdr:rowOff>104775</xdr:rowOff>
    </xdr:to>
    <xdr:sp>
      <xdr:nvSpPr>
        <xdr:cNvPr id="13" name="Text 249"/>
        <xdr:cNvSpPr txBox="1">
          <a:spLocks noChangeArrowheads="1"/>
        </xdr:cNvSpPr>
      </xdr:nvSpPr>
      <xdr:spPr>
        <a:xfrm>
          <a:off x="295275" y="37433250"/>
          <a:ext cx="6696075" cy="1000125"/>
        </a:xfrm>
        <a:prstGeom prst="rect">
          <a:avLst/>
        </a:prstGeom>
        <a:solidFill>
          <a:srgbClr val="FFFFFF"/>
        </a:solidFill>
        <a:ln w="1" cmpd="sng">
          <a:noFill/>
        </a:ln>
      </xdr:spPr>
      <xdr:txBody>
        <a:bodyPr vertOverflow="clip" wrap="square"/>
        <a:p>
          <a:pPr algn="l">
            <a:defRPr/>
          </a:pPr>
          <a:r>
            <a:rPr lang="en-US" cap="none" sz="1200" b="0" i="0" u="none" baseline="0"/>
            <a:t>The Group registered loss before taxation for the current quarter as compared with the immediate preceding quarter was mainly due to the provision for impairment of the investment in Tanah Emas Bio-Tech Sdn. Bhd. and seasonally higher manuring costs incurred in the Plantation Business.  The Group's provision for the impairment of the investment in its Associate Company amounted RM4.6 million was in conjunction with the cessation of the organic fertilizer manufacturing business of its 60% owned subsidiary, Hoest (S.E.A.) Sdn. Bhd..
</a:t>
          </a:r>
        </a:p>
      </xdr:txBody>
    </xdr:sp>
    <xdr:clientData/>
  </xdr:twoCellAnchor>
  <xdr:twoCellAnchor>
    <xdr:from>
      <xdr:col>1</xdr:col>
      <xdr:colOff>0</xdr:colOff>
      <xdr:row>204</xdr:row>
      <xdr:rowOff>0</xdr:rowOff>
    </xdr:from>
    <xdr:to>
      <xdr:col>14</xdr:col>
      <xdr:colOff>0</xdr:colOff>
      <xdr:row>206</xdr:row>
      <xdr:rowOff>104775</xdr:rowOff>
    </xdr:to>
    <xdr:sp>
      <xdr:nvSpPr>
        <xdr:cNvPr id="14" name="Text 249"/>
        <xdr:cNvSpPr txBox="1">
          <a:spLocks noChangeArrowheads="1"/>
        </xdr:cNvSpPr>
      </xdr:nvSpPr>
      <xdr:spPr>
        <a:xfrm>
          <a:off x="295275" y="38900100"/>
          <a:ext cx="6696075" cy="485775"/>
        </a:xfrm>
        <a:prstGeom prst="rect">
          <a:avLst/>
        </a:prstGeom>
        <a:solidFill>
          <a:srgbClr val="FFFFFF"/>
        </a:solidFill>
        <a:ln w="1" cmpd="sng">
          <a:noFill/>
        </a:ln>
      </xdr:spPr>
      <xdr:txBody>
        <a:bodyPr vertOverflow="clip" wrap="square"/>
        <a:p>
          <a:pPr algn="just">
            <a:defRPr/>
          </a:pPr>
          <a:r>
            <a:rPr lang="en-US" cap="none" sz="1200" b="0" i="0" u="none" baseline="0"/>
            <a:t>Baring unforseen circumstances, The Group's operating performance is expected to improve with the increasing FFB production and stable CPO price.</a:t>
          </a:r>
        </a:p>
      </xdr:txBody>
    </xdr:sp>
    <xdr:clientData/>
  </xdr:twoCellAnchor>
  <xdr:twoCellAnchor>
    <xdr:from>
      <xdr:col>1</xdr:col>
      <xdr:colOff>0</xdr:colOff>
      <xdr:row>208</xdr:row>
      <xdr:rowOff>0</xdr:rowOff>
    </xdr:from>
    <xdr:to>
      <xdr:col>14</xdr:col>
      <xdr:colOff>0</xdr:colOff>
      <xdr:row>209</xdr:row>
      <xdr:rowOff>38100</xdr:rowOff>
    </xdr:to>
    <xdr:sp>
      <xdr:nvSpPr>
        <xdr:cNvPr id="15" name="Text 249"/>
        <xdr:cNvSpPr txBox="1">
          <a:spLocks noChangeArrowheads="1"/>
        </xdr:cNvSpPr>
      </xdr:nvSpPr>
      <xdr:spPr>
        <a:xfrm>
          <a:off x="295275" y="39662100"/>
          <a:ext cx="6696075" cy="228600"/>
        </a:xfrm>
        <a:prstGeom prst="rect">
          <a:avLst/>
        </a:prstGeom>
        <a:solidFill>
          <a:srgbClr val="FFFFFF"/>
        </a:solidFill>
        <a:ln w="1" cmpd="sng">
          <a:noFill/>
        </a:ln>
      </xdr:spPr>
      <xdr:txBody>
        <a:bodyPr vertOverflow="clip" wrap="square"/>
        <a:p>
          <a:pPr algn="just">
            <a:defRPr/>
          </a:pPr>
          <a:r>
            <a:rPr lang="en-US" cap="none" sz="1200" b="0" i="0" u="none" baseline="0"/>
            <a:t>Not applicable as no profit forecast or profit guarantee was published.</a:t>
          </a:r>
        </a:p>
      </xdr:txBody>
    </xdr:sp>
    <xdr:clientData/>
  </xdr:twoCellAnchor>
  <xdr:twoCellAnchor>
    <xdr:from>
      <xdr:col>1</xdr:col>
      <xdr:colOff>0</xdr:colOff>
      <xdr:row>219</xdr:row>
      <xdr:rowOff>0</xdr:rowOff>
    </xdr:from>
    <xdr:to>
      <xdr:col>14</xdr:col>
      <xdr:colOff>0</xdr:colOff>
      <xdr:row>219</xdr:row>
      <xdr:rowOff>0</xdr:rowOff>
    </xdr:to>
    <xdr:sp>
      <xdr:nvSpPr>
        <xdr:cNvPr id="16" name="Text 249"/>
        <xdr:cNvSpPr txBox="1">
          <a:spLocks noChangeArrowheads="1"/>
        </xdr:cNvSpPr>
      </xdr:nvSpPr>
      <xdr:spPr>
        <a:xfrm>
          <a:off x="295275" y="41757600"/>
          <a:ext cx="66960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220</xdr:row>
      <xdr:rowOff>0</xdr:rowOff>
    </xdr:from>
    <xdr:to>
      <xdr:col>14</xdr:col>
      <xdr:colOff>0</xdr:colOff>
      <xdr:row>221</xdr:row>
      <xdr:rowOff>133350</xdr:rowOff>
    </xdr:to>
    <xdr:sp>
      <xdr:nvSpPr>
        <xdr:cNvPr id="17" name="Text 249"/>
        <xdr:cNvSpPr txBox="1">
          <a:spLocks noChangeArrowheads="1"/>
        </xdr:cNvSpPr>
      </xdr:nvSpPr>
      <xdr:spPr>
        <a:xfrm>
          <a:off x="295275" y="41948100"/>
          <a:ext cx="6696075" cy="323850"/>
        </a:xfrm>
        <a:prstGeom prst="rect">
          <a:avLst/>
        </a:prstGeom>
        <a:solidFill>
          <a:srgbClr val="FFFFFF"/>
        </a:solidFill>
        <a:ln w="1" cmpd="sng">
          <a:noFill/>
        </a:ln>
      </xdr:spPr>
      <xdr:txBody>
        <a:bodyPr vertOverflow="clip" wrap="square"/>
        <a:p>
          <a:pPr algn="l">
            <a:defRPr/>
          </a:pPr>
          <a:r>
            <a:rPr lang="en-US" cap="none" sz="1200" b="0" i="0" u="none" baseline="0"/>
            <a:t>There were no sales of unquoted investments and/or properties for the current quarter and financial year-to-date.</a:t>
          </a:r>
        </a:p>
      </xdr:txBody>
    </xdr:sp>
    <xdr:clientData/>
  </xdr:twoCellAnchor>
  <xdr:twoCellAnchor>
    <xdr:from>
      <xdr:col>1</xdr:col>
      <xdr:colOff>0</xdr:colOff>
      <xdr:row>223</xdr:row>
      <xdr:rowOff>9525</xdr:rowOff>
    </xdr:from>
    <xdr:to>
      <xdr:col>14</xdr:col>
      <xdr:colOff>0</xdr:colOff>
      <xdr:row>224</xdr:row>
      <xdr:rowOff>66675</xdr:rowOff>
    </xdr:to>
    <xdr:sp>
      <xdr:nvSpPr>
        <xdr:cNvPr id="18" name="Text 249"/>
        <xdr:cNvSpPr txBox="1">
          <a:spLocks noChangeArrowheads="1"/>
        </xdr:cNvSpPr>
      </xdr:nvSpPr>
      <xdr:spPr>
        <a:xfrm>
          <a:off x="295275" y="42529125"/>
          <a:ext cx="6696075" cy="247650"/>
        </a:xfrm>
        <a:prstGeom prst="rect">
          <a:avLst/>
        </a:prstGeom>
        <a:solidFill>
          <a:srgbClr val="FFFFFF"/>
        </a:solidFill>
        <a:ln w="1" cmpd="sng">
          <a:noFill/>
        </a:ln>
      </xdr:spPr>
      <xdr:txBody>
        <a:bodyPr vertOverflow="clip" wrap="square"/>
        <a:p>
          <a:pPr algn="l">
            <a:defRPr/>
          </a:pPr>
          <a:r>
            <a:rPr lang="en-US" cap="none" sz="1200" b="0" i="0" u="none" baseline="0"/>
            <a:t>There were no purchases or disposals of quoted securities for the current quarter and financial year to-date.
</a:t>
          </a:r>
        </a:p>
      </xdr:txBody>
    </xdr:sp>
    <xdr:clientData/>
  </xdr:twoCellAnchor>
  <xdr:twoCellAnchor>
    <xdr:from>
      <xdr:col>1</xdr:col>
      <xdr:colOff>0</xdr:colOff>
      <xdr:row>240</xdr:row>
      <xdr:rowOff>0</xdr:rowOff>
    </xdr:from>
    <xdr:to>
      <xdr:col>14</xdr:col>
      <xdr:colOff>0</xdr:colOff>
      <xdr:row>241</xdr:row>
      <xdr:rowOff>104775</xdr:rowOff>
    </xdr:to>
    <xdr:sp>
      <xdr:nvSpPr>
        <xdr:cNvPr id="19" name="Text 249"/>
        <xdr:cNvSpPr txBox="1">
          <a:spLocks noChangeArrowheads="1"/>
        </xdr:cNvSpPr>
      </xdr:nvSpPr>
      <xdr:spPr>
        <a:xfrm>
          <a:off x="295275" y="45758100"/>
          <a:ext cx="6696075" cy="304800"/>
        </a:xfrm>
        <a:prstGeom prst="rect">
          <a:avLst/>
        </a:prstGeom>
        <a:solidFill>
          <a:srgbClr val="FFFFFF"/>
        </a:solidFill>
        <a:ln w="1" cmpd="sng">
          <a:noFill/>
        </a:ln>
      </xdr:spPr>
      <xdr:txBody>
        <a:bodyPr vertOverflow="clip" wrap="square"/>
        <a:p>
          <a:pPr algn="just">
            <a:defRPr/>
          </a:pPr>
          <a:r>
            <a:rPr lang="en-US" cap="none" sz="1200" b="0" i="0" u="none" baseline="0"/>
            <a:t>The Group does not have any financial instruments with off-balance sheet risk as at 29 August 2006.</a:t>
          </a:r>
        </a:p>
      </xdr:txBody>
    </xdr:sp>
    <xdr:clientData/>
  </xdr:twoCellAnchor>
  <xdr:twoCellAnchor>
    <xdr:from>
      <xdr:col>1</xdr:col>
      <xdr:colOff>9525</xdr:colOff>
      <xdr:row>243</xdr:row>
      <xdr:rowOff>9525</xdr:rowOff>
    </xdr:from>
    <xdr:to>
      <xdr:col>14</xdr:col>
      <xdr:colOff>0</xdr:colOff>
      <xdr:row>254</xdr:row>
      <xdr:rowOff>114300</xdr:rowOff>
    </xdr:to>
    <xdr:sp>
      <xdr:nvSpPr>
        <xdr:cNvPr id="20" name="Text 249"/>
        <xdr:cNvSpPr txBox="1">
          <a:spLocks noChangeArrowheads="1"/>
        </xdr:cNvSpPr>
      </xdr:nvSpPr>
      <xdr:spPr>
        <a:xfrm>
          <a:off x="304800" y="46348650"/>
          <a:ext cx="6686550" cy="2200275"/>
        </a:xfrm>
        <a:prstGeom prst="rect">
          <a:avLst/>
        </a:prstGeom>
        <a:solidFill>
          <a:srgbClr val="FFFFFF"/>
        </a:solidFill>
        <a:ln w="1" cmpd="sng">
          <a:noFill/>
        </a:ln>
      </xdr:spPr>
      <xdr:txBody>
        <a:bodyPr vertOverflow="clip" wrap="square"/>
        <a:p>
          <a:pPr algn="just">
            <a:defRPr/>
          </a:pPr>
          <a:r>
            <a:rPr lang="en-US" cap="none" sz="1200" b="0" i="0" u="none" baseline="0"/>
            <a:t>Tanah Emas Oil Palm Processing Sdn. Bhd. ("TEOPP") commenced an action on 1 April 2004 by way of a writ of summons against Semangat Wang Sdn. Bhd. ("1st Defendant"), Yap Ah Kau @ Yap Kok Ming ("2nd Defendant") and Hee Ngit Jin ("3rd Defendant") for the recovery of RM802,638 together with interest at 8.8% per annum being the sum owing to TEOPP as at 29 February 2004 pursuant to a loan given by TEOPP to the 1st Defendant which was guaranteed by the 2nd and 3rd Defendants. After the trial of the above matter on 17th and 18th October 2005, the Court gave a ruling on 7 March 2006 ordering that the 1st,2nd and 3rd Defendants, jointly and severally, pay the plantiff the sum of RM802,638 together with the agreed interest at the rate of 8.8% per annum thereon from 1 March 2004 until 7 March 2006, the date of judgement, and thereafter interest at the rate of 8% per annum until full settlement.
Save as disclosed above, the Group does not have other pending material litigation as at 29 August 2006.
</a:t>
          </a:r>
        </a:p>
      </xdr:txBody>
    </xdr:sp>
    <xdr:clientData/>
  </xdr:twoCellAnchor>
  <xdr:twoCellAnchor>
    <xdr:from>
      <xdr:col>1</xdr:col>
      <xdr:colOff>9525</xdr:colOff>
      <xdr:row>257</xdr:row>
      <xdr:rowOff>9525</xdr:rowOff>
    </xdr:from>
    <xdr:to>
      <xdr:col>14</xdr:col>
      <xdr:colOff>0</xdr:colOff>
      <xdr:row>258</xdr:row>
      <xdr:rowOff>180975</xdr:rowOff>
    </xdr:to>
    <xdr:sp>
      <xdr:nvSpPr>
        <xdr:cNvPr id="21" name="Text 249"/>
        <xdr:cNvSpPr txBox="1">
          <a:spLocks noChangeArrowheads="1"/>
        </xdr:cNvSpPr>
      </xdr:nvSpPr>
      <xdr:spPr>
        <a:xfrm>
          <a:off x="304800" y="49015650"/>
          <a:ext cx="6686550" cy="361950"/>
        </a:xfrm>
        <a:prstGeom prst="rect">
          <a:avLst/>
        </a:prstGeom>
        <a:solidFill>
          <a:srgbClr val="FFFFFF"/>
        </a:solidFill>
        <a:ln w="1" cmpd="sng">
          <a:noFill/>
        </a:ln>
      </xdr:spPr>
      <xdr:txBody>
        <a:bodyPr vertOverflow="clip" wrap="square"/>
        <a:p>
          <a:pPr algn="just">
            <a:defRPr/>
          </a:pPr>
          <a:r>
            <a:rPr lang="en-US" cap="none" sz="1200" b="0" i="0" u="none" baseline="0"/>
            <a:t>The Board does not recommend the payment of any dividend for the period ended 30 June 2006.</a:t>
          </a:r>
        </a:p>
      </xdr:txBody>
    </xdr:sp>
    <xdr:clientData/>
  </xdr:twoCellAnchor>
  <xdr:twoCellAnchor>
    <xdr:from>
      <xdr:col>1</xdr:col>
      <xdr:colOff>9525</xdr:colOff>
      <xdr:row>287</xdr:row>
      <xdr:rowOff>9525</xdr:rowOff>
    </xdr:from>
    <xdr:to>
      <xdr:col>14</xdr:col>
      <xdr:colOff>0</xdr:colOff>
      <xdr:row>289</xdr:row>
      <xdr:rowOff>38100</xdr:rowOff>
    </xdr:to>
    <xdr:sp>
      <xdr:nvSpPr>
        <xdr:cNvPr id="22" name="Text 249"/>
        <xdr:cNvSpPr txBox="1">
          <a:spLocks noChangeArrowheads="1"/>
        </xdr:cNvSpPr>
      </xdr:nvSpPr>
      <xdr:spPr>
        <a:xfrm>
          <a:off x="304800" y="54730650"/>
          <a:ext cx="6686550" cy="419100"/>
        </a:xfrm>
        <a:prstGeom prst="rect">
          <a:avLst/>
        </a:prstGeom>
        <a:solidFill>
          <a:srgbClr val="FFFFFF"/>
        </a:solidFill>
        <a:ln w="1" cmpd="sng">
          <a:noFill/>
        </a:ln>
      </xdr:spPr>
      <xdr:txBody>
        <a:bodyPr vertOverflow="clip" wrap="square"/>
        <a:p>
          <a:pPr algn="just">
            <a:defRPr/>
          </a:pPr>
          <a:r>
            <a:rPr lang="en-US" cap="none" sz="1200" b="0" i="0" u="none" baseline="0"/>
            <a:t>The current interim financial statements were authorised for issue by the Board of Directors in accordance with a resolution of the Directors on 29 August 2006.</a:t>
          </a:r>
        </a:p>
      </xdr:txBody>
    </xdr:sp>
    <xdr:clientData/>
  </xdr:twoCellAnchor>
  <xdr:twoCellAnchor>
    <xdr:from>
      <xdr:col>0</xdr:col>
      <xdr:colOff>295275</xdr:colOff>
      <xdr:row>226</xdr:row>
      <xdr:rowOff>28575</xdr:rowOff>
    </xdr:from>
    <xdr:to>
      <xdr:col>14</xdr:col>
      <xdr:colOff>0</xdr:colOff>
      <xdr:row>228</xdr:row>
      <xdr:rowOff>0</xdr:rowOff>
    </xdr:to>
    <xdr:sp>
      <xdr:nvSpPr>
        <xdr:cNvPr id="23" name="Text 249"/>
        <xdr:cNvSpPr txBox="1">
          <a:spLocks noChangeArrowheads="1"/>
        </xdr:cNvSpPr>
      </xdr:nvSpPr>
      <xdr:spPr>
        <a:xfrm>
          <a:off x="295275" y="43119675"/>
          <a:ext cx="6696075" cy="35242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corporate proposals announced but not completed as at 29 August 2006.</a:t>
          </a:r>
          <a:r>
            <a:rPr lang="en-US" cap="none" sz="1100" b="0" i="0" u="none" baseline="0">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1</xdr:col>
      <xdr:colOff>9525</xdr:colOff>
      <xdr:row>283</xdr:row>
      <xdr:rowOff>9525</xdr:rowOff>
    </xdr:from>
    <xdr:to>
      <xdr:col>14</xdr:col>
      <xdr:colOff>0</xdr:colOff>
      <xdr:row>285</xdr:row>
      <xdr:rowOff>76200</xdr:rowOff>
    </xdr:to>
    <xdr:sp>
      <xdr:nvSpPr>
        <xdr:cNvPr id="24" name="Text 249"/>
        <xdr:cNvSpPr txBox="1">
          <a:spLocks noChangeArrowheads="1"/>
        </xdr:cNvSpPr>
      </xdr:nvSpPr>
      <xdr:spPr>
        <a:xfrm>
          <a:off x="304800" y="53968650"/>
          <a:ext cx="6686550" cy="447675"/>
        </a:xfrm>
        <a:prstGeom prst="rect">
          <a:avLst/>
        </a:prstGeom>
        <a:solidFill>
          <a:srgbClr val="FFFFFF"/>
        </a:solidFill>
        <a:ln w="1" cmpd="sng">
          <a:noFill/>
        </a:ln>
      </xdr:spPr>
      <xdr:txBody>
        <a:bodyPr vertOverflow="clip" wrap="square"/>
        <a:p>
          <a:pPr algn="just">
            <a:defRPr/>
          </a:pPr>
          <a:r>
            <a:rPr lang="en-US" cap="none" sz="1400" b="1" i="0" u="none" baseline="0">
              <a:latin typeface="Times New Roman"/>
              <a:ea typeface="Times New Roman"/>
              <a:cs typeface="Times New Roman"/>
            </a:rPr>
            <a:t>*</a:t>
          </a:r>
          <a:r>
            <a:rPr lang="en-US" cap="none" sz="1200" b="0" i="0" u="none" baseline="0">
              <a:latin typeface="Times New Roman"/>
              <a:ea typeface="Times New Roman"/>
              <a:cs typeface="Times New Roman"/>
            </a:rPr>
            <a:t>  The conversion of ESOS is anti-dilutive as the prevailing average market share price of the Company is less than the exercise price.  It is therefore assumed that no conversion of ESOS will take place in the foreseeable future.</a:t>
          </a:r>
        </a:p>
      </xdr:txBody>
    </xdr:sp>
    <xdr:clientData/>
  </xdr:twoCellAnchor>
  <xdr:twoCellAnchor>
    <xdr:from>
      <xdr:col>2</xdr:col>
      <xdr:colOff>19050</xdr:colOff>
      <xdr:row>99</xdr:row>
      <xdr:rowOff>0</xdr:rowOff>
    </xdr:from>
    <xdr:to>
      <xdr:col>14</xdr:col>
      <xdr:colOff>0</xdr:colOff>
      <xdr:row>104</xdr:row>
      <xdr:rowOff>114300</xdr:rowOff>
    </xdr:to>
    <xdr:sp>
      <xdr:nvSpPr>
        <xdr:cNvPr id="25" name="Text 249"/>
        <xdr:cNvSpPr txBox="1">
          <a:spLocks noChangeArrowheads="1"/>
        </xdr:cNvSpPr>
      </xdr:nvSpPr>
      <xdr:spPr>
        <a:xfrm>
          <a:off x="504825" y="18869025"/>
          <a:ext cx="6486525" cy="1066800"/>
        </a:xfrm>
        <a:prstGeom prst="rect">
          <a:avLst/>
        </a:prstGeom>
        <a:solidFill>
          <a:srgbClr val="FFFFFF"/>
        </a:solidFill>
        <a:ln w="1" cmpd="sng">
          <a:noFill/>
        </a:ln>
      </xdr:spPr>
      <xdr:txBody>
        <a:bodyPr vertOverflow="clip" wrap="square"/>
        <a:p>
          <a:pPr algn="l">
            <a:defRPr/>
          </a:pPr>
          <a:r>
            <a:rPr lang="en-US" cap="none" sz="1200" b="0" i="0" u="none" baseline="0"/>
            <a:t>During the current financial year,  the Company repurchased 10,000 of its issued ordinary shares from the open market at an average price of RM0.54 per share. The repurchase transaction was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year.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BS%20&amp;%20PL%2030-6-06(versio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aje"/>
      <sheetName val="2006aje"/>
      <sheetName val="audit AJE"/>
      <sheetName val="late aje"/>
      <sheetName val="SDK Cons adj"/>
      <sheetName val="Hoest Consol Adj "/>
      <sheetName val="Gagnar Consol Adj"/>
      <sheetName val="Gdw &amp; MI rec"/>
      <sheetName val="EPS"/>
      <sheetName val="CF"/>
      <sheetName val="CF-1"/>
      <sheetName val="PL-KLSE"/>
      <sheetName val="BS-KLSE"/>
      <sheetName val="Equity"/>
      <sheetName val="CF-KLSE"/>
      <sheetName val="Notes-KLSE"/>
      <sheetName val="Audit comments"/>
    </sheetNames>
    <sheetDataSet>
      <sheetData sheetId="0">
        <row r="7">
          <cell r="S7">
            <v>97859236</v>
          </cell>
        </row>
        <row r="8">
          <cell r="S8">
            <v>290121</v>
          </cell>
        </row>
        <row r="9">
          <cell r="S9">
            <v>638478</v>
          </cell>
        </row>
        <row r="11">
          <cell r="S11">
            <v>873906.44</v>
          </cell>
        </row>
        <row r="12">
          <cell r="S12">
            <v>1384166</v>
          </cell>
        </row>
        <row r="13">
          <cell r="S13">
            <v>1144000</v>
          </cell>
        </row>
        <row r="21">
          <cell r="G21">
            <v>88032</v>
          </cell>
          <cell r="I21">
            <v>12932</v>
          </cell>
          <cell r="M21">
            <v>0</v>
          </cell>
          <cell r="S21">
            <v>100964</v>
          </cell>
        </row>
        <row r="29">
          <cell r="C29">
            <v>2225202</v>
          </cell>
          <cell r="D29">
            <v>2501139</v>
          </cell>
          <cell r="E29">
            <v>543482</v>
          </cell>
          <cell r="F29">
            <v>363433</v>
          </cell>
          <cell r="G29">
            <v>228696</v>
          </cell>
          <cell r="I29">
            <v>45866</v>
          </cell>
          <cell r="M29">
            <v>0</v>
          </cell>
          <cell r="N29">
            <v>138749</v>
          </cell>
          <cell r="S29">
            <v>6046567</v>
          </cell>
        </row>
        <row r="34">
          <cell r="C34">
            <v>-8207844</v>
          </cell>
          <cell r="D34">
            <v>-2585792</v>
          </cell>
          <cell r="E34">
            <v>2483751</v>
          </cell>
          <cell r="F34">
            <v>1473396</v>
          </cell>
          <cell r="G34">
            <v>2729686</v>
          </cell>
          <cell r="H34">
            <v>-116369</v>
          </cell>
          <cell r="I34">
            <v>88677</v>
          </cell>
          <cell r="M34">
            <v>-612</v>
          </cell>
          <cell r="N34">
            <v>-461794</v>
          </cell>
        </row>
        <row r="40">
          <cell r="S40">
            <v>620546</v>
          </cell>
        </row>
        <row r="44">
          <cell r="S44">
            <v>226578.94</v>
          </cell>
        </row>
        <row r="61">
          <cell r="C61">
            <v>1415984</v>
          </cell>
        </row>
        <row r="62">
          <cell r="C62">
            <v>-981775</v>
          </cell>
        </row>
      </sheetData>
      <sheetData sheetId="1">
        <row r="88">
          <cell r="U88">
            <v>4297107</v>
          </cell>
        </row>
      </sheetData>
      <sheetData sheetId="10">
        <row r="46">
          <cell r="G46">
            <v>210730097.2527473</v>
          </cell>
          <cell r="I46">
            <v>209431051.17260274</v>
          </cell>
        </row>
        <row r="131">
          <cell r="D131">
            <v>0</v>
          </cell>
          <cell r="G131">
            <v>0</v>
          </cell>
        </row>
        <row r="134">
          <cell r="C134">
            <v>67790.52</v>
          </cell>
          <cell r="D134">
            <v>11828622</v>
          </cell>
          <cell r="F134">
            <v>271162.08</v>
          </cell>
          <cell r="G134">
            <v>11828622</v>
          </cell>
        </row>
      </sheetData>
      <sheetData sheetId="13">
        <row r="1">
          <cell r="B1" t="str">
            <v>Tanah Emas Corporation Berhad</v>
          </cell>
          <cell r="H1" t="str">
            <v>(298367-A)</v>
          </cell>
        </row>
        <row r="2">
          <cell r="B2" t="str">
            <v>(Incorporated in Malaysia)</v>
          </cell>
        </row>
        <row r="27">
          <cell r="H27">
            <v>515</v>
          </cell>
          <cell r="L27">
            <v>-621</v>
          </cell>
        </row>
        <row r="37">
          <cell r="H37">
            <v>-5574</v>
          </cell>
          <cell r="J37">
            <v>-23316</v>
          </cell>
          <cell r="L37">
            <v>-4072</v>
          </cell>
          <cell r="N37">
            <v>-28080</v>
          </cell>
        </row>
        <row r="41">
          <cell r="H41">
            <v>-2.6451572142134188</v>
          </cell>
          <cell r="L41">
            <v>-1.9442948107270368</v>
          </cell>
        </row>
      </sheetData>
      <sheetData sheetId="14">
        <row r="36">
          <cell r="J36">
            <v>33027</v>
          </cell>
        </row>
        <row r="57">
          <cell r="J57">
            <v>50290</v>
          </cell>
        </row>
        <row r="59">
          <cell r="J59">
            <v>17594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R47"/>
  <sheetViews>
    <sheetView tabSelected="1" workbookViewId="0" topLeftCell="A20">
      <selection activeCell="P45" sqref="P45"/>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0.85546875" style="8" customWidth="1"/>
    <col min="14" max="14" width="13.28125" style="8" customWidth="1"/>
    <col min="15" max="15" width="2.281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N1" s="3"/>
      <c r="P1" s="3"/>
    </row>
    <row r="2" spans="2:16" ht="15.75">
      <c r="B2" s="9"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15" t="s">
        <v>4</v>
      </c>
      <c r="C5" s="10"/>
      <c r="D5" s="10"/>
      <c r="E5" s="10"/>
      <c r="F5" s="10"/>
      <c r="G5" s="10"/>
      <c r="H5" s="10"/>
      <c r="I5" s="11"/>
      <c r="J5" s="12"/>
      <c r="K5" s="13"/>
      <c r="L5" s="12"/>
      <c r="N5" s="10"/>
      <c r="P5" s="10"/>
    </row>
    <row r="7" spans="2:18" ht="15.75">
      <c r="B7" s="16" t="s">
        <v>5</v>
      </c>
      <c r="C7" s="10"/>
      <c r="D7" s="10"/>
      <c r="E7" s="10"/>
      <c r="F7" s="10"/>
      <c r="G7" s="10"/>
      <c r="H7" s="10"/>
      <c r="I7" s="11"/>
      <c r="J7" s="12"/>
      <c r="K7" s="13"/>
      <c r="L7" s="12"/>
      <c r="N7" s="10"/>
      <c r="P7" s="10"/>
      <c r="Q7" s="17"/>
      <c r="R7" s="17"/>
    </row>
    <row r="8" spans="2:18" s="18" customFormat="1" ht="15.75">
      <c r="B8" s="16" t="s">
        <v>6</v>
      </c>
      <c r="C8" s="19"/>
      <c r="D8" s="19"/>
      <c r="E8" s="19"/>
      <c r="F8" s="19"/>
      <c r="G8" s="19"/>
      <c r="H8" s="20"/>
      <c r="I8" s="21"/>
      <c r="J8" s="21"/>
      <c r="K8" s="22"/>
      <c r="L8" s="20"/>
      <c r="M8" s="21"/>
      <c r="N8" s="21"/>
      <c r="Q8" s="23"/>
      <c r="R8" s="23"/>
    </row>
    <row r="9" spans="2:18" s="18" customFormat="1" ht="15">
      <c r="B9" s="19"/>
      <c r="C9" s="19"/>
      <c r="D9" s="19"/>
      <c r="E9" s="19"/>
      <c r="F9" s="19"/>
      <c r="G9" s="19"/>
      <c r="H9" s="24" t="s">
        <v>7</v>
      </c>
      <c r="I9" s="25"/>
      <c r="J9" s="25"/>
      <c r="K9" s="22"/>
      <c r="L9" s="24" t="s">
        <v>8</v>
      </c>
      <c r="M9" s="25"/>
      <c r="N9" s="25"/>
      <c r="Q9" s="23"/>
      <c r="R9" s="23"/>
    </row>
    <row r="10" spans="2:18" s="18" customFormat="1" ht="15">
      <c r="B10" s="19"/>
      <c r="C10" s="19"/>
      <c r="D10" s="19"/>
      <c r="E10" s="19"/>
      <c r="F10" s="19"/>
      <c r="G10" s="19"/>
      <c r="H10" s="26" t="s">
        <v>9</v>
      </c>
      <c r="I10" s="27"/>
      <c r="J10" s="24"/>
      <c r="K10" s="28"/>
      <c r="L10" s="26" t="s">
        <v>9</v>
      </c>
      <c r="M10" s="27"/>
      <c r="N10" s="24"/>
      <c r="Q10" s="29"/>
      <c r="R10" s="29"/>
    </row>
    <row r="11" spans="2:18" s="18" customFormat="1" ht="15">
      <c r="B11" s="19"/>
      <c r="C11" s="19"/>
      <c r="D11" s="19"/>
      <c r="E11" s="19"/>
      <c r="F11" s="19"/>
      <c r="G11" s="19"/>
      <c r="H11" s="30" t="s">
        <v>10</v>
      </c>
      <c r="I11" s="31"/>
      <c r="J11" s="30" t="s">
        <v>11</v>
      </c>
      <c r="K11" s="31"/>
      <c r="L11" s="31" t="s">
        <v>10</v>
      </c>
      <c r="M11" s="31"/>
      <c r="N11" s="31" t="s">
        <v>11</v>
      </c>
      <c r="Q11" s="32"/>
      <c r="R11" s="32"/>
    </row>
    <row r="12" spans="2:18" s="18" customFormat="1" ht="15">
      <c r="B12" s="19"/>
      <c r="C12" s="19"/>
      <c r="D12" s="19"/>
      <c r="E12" s="19"/>
      <c r="F12" s="19"/>
      <c r="G12" s="19"/>
      <c r="H12" s="20" t="s">
        <v>12</v>
      </c>
      <c r="I12" s="33"/>
      <c r="J12" s="20" t="s">
        <v>12</v>
      </c>
      <c r="L12" s="34" t="s">
        <v>12</v>
      </c>
      <c r="N12" s="20" t="s">
        <v>12</v>
      </c>
      <c r="Q12" s="29"/>
      <c r="R12" s="29"/>
    </row>
    <row r="13" spans="2:18" s="35" customFormat="1" ht="13.5" customHeight="1">
      <c r="B13" s="36"/>
      <c r="C13" s="36"/>
      <c r="D13" s="36"/>
      <c r="E13" s="36"/>
      <c r="F13" s="36"/>
      <c r="G13" s="36"/>
      <c r="H13" s="37"/>
      <c r="I13" s="38"/>
      <c r="J13" s="39"/>
      <c r="K13" s="40"/>
      <c r="L13" s="40"/>
      <c r="M13" s="40"/>
      <c r="N13" s="39"/>
      <c r="O13" s="36"/>
      <c r="P13" s="36"/>
      <c r="Q13" s="41"/>
      <c r="R13" s="41"/>
    </row>
    <row r="14" spans="2:18" s="18" customFormat="1" ht="15.75" customHeight="1">
      <c r="B14" s="19" t="s">
        <v>13</v>
      </c>
      <c r="C14" s="19"/>
      <c r="D14" s="19"/>
      <c r="E14" s="19"/>
      <c r="F14" s="19"/>
      <c r="G14" s="19"/>
      <c r="H14" s="42">
        <v>31407</v>
      </c>
      <c r="I14" s="42"/>
      <c r="J14" s="42">
        <v>27486</v>
      </c>
      <c r="K14" s="43"/>
      <c r="L14" s="42">
        <v>102189</v>
      </c>
      <c r="M14" s="43"/>
      <c r="N14" s="42">
        <v>113611</v>
      </c>
      <c r="Q14" s="42"/>
      <c r="R14" s="42"/>
    </row>
    <row r="15" spans="2:18" s="18" customFormat="1" ht="15.75" customHeight="1">
      <c r="B15" s="19" t="s">
        <v>14</v>
      </c>
      <c r="C15" s="19"/>
      <c r="D15" s="19"/>
      <c r="E15" s="19"/>
      <c r="F15" s="19"/>
      <c r="G15" s="19"/>
      <c r="H15" s="42">
        <v>-36008</v>
      </c>
      <c r="I15" s="42"/>
      <c r="J15" s="42">
        <v>-50499</v>
      </c>
      <c r="K15" s="42"/>
      <c r="L15" s="42">
        <v>-100048</v>
      </c>
      <c r="M15" s="43"/>
      <c r="N15" s="42">
        <v>-136873</v>
      </c>
      <c r="Q15" s="42"/>
      <c r="R15" s="42"/>
    </row>
    <row r="16" ht="15.75" hidden="1"/>
    <row r="17" spans="2:18" s="18" customFormat="1" ht="3.75" customHeight="1">
      <c r="B17" s="19"/>
      <c r="C17" s="19"/>
      <c r="D17" s="19"/>
      <c r="E17" s="19"/>
      <c r="F17" s="19"/>
      <c r="G17" s="19"/>
      <c r="H17" s="44"/>
      <c r="I17" s="42"/>
      <c r="J17" s="44"/>
      <c r="K17" s="43"/>
      <c r="L17" s="45"/>
      <c r="M17" s="43"/>
      <c r="N17" s="44"/>
      <c r="Q17" s="42"/>
      <c r="R17" s="42"/>
    </row>
    <row r="18" spans="2:18" s="18" customFormat="1" ht="3.75" customHeight="1">
      <c r="B18" s="19"/>
      <c r="C18" s="19"/>
      <c r="D18" s="19"/>
      <c r="E18" s="19"/>
      <c r="F18" s="19"/>
      <c r="G18" s="19"/>
      <c r="H18" s="42"/>
      <c r="I18" s="42"/>
      <c r="J18" s="42"/>
      <c r="K18" s="43"/>
      <c r="L18" s="43"/>
      <c r="M18" s="43"/>
      <c r="N18" s="42"/>
      <c r="Q18" s="42"/>
      <c r="R18" s="42"/>
    </row>
    <row r="19" spans="2:18" s="18" customFormat="1" ht="15.75" customHeight="1">
      <c r="B19" s="19" t="s">
        <v>15</v>
      </c>
      <c r="C19" s="19"/>
      <c r="D19" s="19"/>
      <c r="E19" s="19"/>
      <c r="F19" s="19"/>
      <c r="G19" s="19"/>
      <c r="H19" s="42">
        <v>-4601</v>
      </c>
      <c r="I19" s="33"/>
      <c r="J19" s="42">
        <v>-23013</v>
      </c>
      <c r="L19" s="42">
        <v>2141</v>
      </c>
      <c r="N19" s="42">
        <v>-23262</v>
      </c>
      <c r="Q19" s="42"/>
      <c r="R19" s="42"/>
    </row>
    <row r="20" spans="2:18" s="18" customFormat="1" ht="15.75" customHeight="1">
      <c r="B20" s="19" t="s">
        <v>16</v>
      </c>
      <c r="C20" s="19"/>
      <c r="D20" s="19"/>
      <c r="E20" s="19"/>
      <c r="F20" s="19"/>
      <c r="G20" s="19"/>
      <c r="H20" s="42">
        <v>17</v>
      </c>
      <c r="I20" s="33"/>
      <c r="J20" s="42"/>
      <c r="L20" s="43">
        <v>101</v>
      </c>
      <c r="N20" s="42">
        <v>116</v>
      </c>
      <c r="Q20" s="42"/>
      <c r="R20" s="42"/>
    </row>
    <row r="21" spans="2:18" s="18" customFormat="1" ht="15.75" customHeight="1">
      <c r="B21" s="19" t="s">
        <v>17</v>
      </c>
      <c r="C21" s="19"/>
      <c r="D21" s="19"/>
      <c r="E21" s="19"/>
      <c r="F21" s="19"/>
      <c r="G21" s="19"/>
      <c r="H21" s="42">
        <v>81</v>
      </c>
      <c r="I21" s="46"/>
      <c r="J21" s="46">
        <v>811</v>
      </c>
      <c r="K21" s="47"/>
      <c r="L21" s="42">
        <v>329</v>
      </c>
      <c r="M21" s="47"/>
      <c r="N21" s="46">
        <v>811</v>
      </c>
      <c r="O21" s="22"/>
      <c r="Q21" s="42"/>
      <c r="R21" s="42"/>
    </row>
    <row r="22" spans="2:18" s="18" customFormat="1" ht="15.75" customHeight="1">
      <c r="B22" s="19" t="s">
        <v>18</v>
      </c>
      <c r="C22" s="19"/>
      <c r="D22" s="19"/>
      <c r="E22" s="19"/>
      <c r="F22" s="19"/>
      <c r="G22" s="19"/>
      <c r="H22" s="42">
        <v>-1586</v>
      </c>
      <c r="I22" s="46"/>
      <c r="J22" s="46">
        <v>-2408</v>
      </c>
      <c r="K22" s="47"/>
      <c r="L22" s="43">
        <v>-6047</v>
      </c>
      <c r="M22" s="47"/>
      <c r="N22" s="46">
        <v>-6046</v>
      </c>
      <c r="Q22" s="42"/>
      <c r="R22" s="42"/>
    </row>
    <row r="23" spans="2:18" s="18" customFormat="1" ht="15.75" customHeight="1">
      <c r="B23" s="19" t="s">
        <v>19</v>
      </c>
      <c r="C23" s="19"/>
      <c r="D23" s="19"/>
      <c r="E23" s="19"/>
      <c r="F23" s="19"/>
      <c r="G23" s="19"/>
      <c r="H23" s="42">
        <v>0</v>
      </c>
      <c r="I23" s="46"/>
      <c r="J23" s="46"/>
      <c r="K23" s="47"/>
      <c r="L23" s="43">
        <v>-202</v>
      </c>
      <c r="M23" s="47"/>
      <c r="N23" s="46"/>
      <c r="Q23" s="42"/>
      <c r="R23" s="42"/>
    </row>
    <row r="24" spans="2:18" s="18" customFormat="1" ht="3.75" customHeight="1">
      <c r="B24" s="19"/>
      <c r="C24" s="19"/>
      <c r="D24" s="19"/>
      <c r="E24" s="19"/>
      <c r="F24" s="19"/>
      <c r="G24" s="19"/>
      <c r="H24" s="44"/>
      <c r="I24" s="46"/>
      <c r="J24" s="44"/>
      <c r="K24" s="43"/>
      <c r="L24" s="44"/>
      <c r="M24" s="43"/>
      <c r="N24" s="44"/>
      <c r="Q24" s="42"/>
      <c r="R24" s="42"/>
    </row>
    <row r="25" spans="2:18" s="18" customFormat="1" ht="3.75" customHeight="1">
      <c r="B25" s="19"/>
      <c r="C25" s="19"/>
      <c r="D25" s="19"/>
      <c r="E25" s="19"/>
      <c r="F25" s="19"/>
      <c r="G25" s="19"/>
      <c r="H25" s="46"/>
      <c r="I25" s="46"/>
      <c r="J25" s="46"/>
      <c r="K25" s="47"/>
      <c r="L25" s="46"/>
      <c r="M25" s="47"/>
      <c r="N25" s="46"/>
      <c r="Q25" s="42"/>
      <c r="R25" s="42"/>
    </row>
    <row r="26" spans="2:18" s="18" customFormat="1" ht="15.75" customHeight="1">
      <c r="B26" s="19" t="s">
        <v>20</v>
      </c>
      <c r="D26" s="19"/>
      <c r="E26" s="19"/>
      <c r="F26" s="19"/>
      <c r="G26" s="19"/>
      <c r="H26" s="42">
        <v>-6089</v>
      </c>
      <c r="I26" s="46">
        <v>0</v>
      </c>
      <c r="J26" s="46">
        <v>-24610</v>
      </c>
      <c r="K26" s="47"/>
      <c r="L26" s="42">
        <v>-3678</v>
      </c>
      <c r="M26" s="46">
        <v>0</v>
      </c>
      <c r="N26" s="46">
        <v>-28381</v>
      </c>
      <c r="Q26" s="42"/>
      <c r="R26" s="42"/>
    </row>
    <row r="27" spans="2:18" s="18" customFormat="1" ht="15.75" customHeight="1">
      <c r="B27" s="19" t="s">
        <v>21</v>
      </c>
      <c r="C27" s="19"/>
      <c r="D27" s="19"/>
      <c r="E27" s="19"/>
      <c r="F27" s="19"/>
      <c r="G27" s="19"/>
      <c r="H27" s="42">
        <v>515</v>
      </c>
      <c r="I27" s="46"/>
      <c r="J27" s="46">
        <v>-346</v>
      </c>
      <c r="K27" s="47"/>
      <c r="L27" s="42">
        <v>-621</v>
      </c>
      <c r="M27" s="47"/>
      <c r="N27" s="46">
        <v>-1811</v>
      </c>
      <c r="Q27" s="42"/>
      <c r="R27" s="42"/>
    </row>
    <row r="28" spans="2:18" s="18" customFormat="1" ht="3.75" customHeight="1">
      <c r="B28" s="19"/>
      <c r="C28" s="19"/>
      <c r="D28" s="19"/>
      <c r="E28" s="19"/>
      <c r="F28" s="19"/>
      <c r="G28" s="19"/>
      <c r="H28" s="44"/>
      <c r="I28" s="46"/>
      <c r="J28" s="44">
        <v>815</v>
      </c>
      <c r="K28" s="47"/>
      <c r="L28" s="45"/>
      <c r="M28" s="47"/>
      <c r="N28" s="44"/>
      <c r="Q28" s="42"/>
      <c r="R28" s="42"/>
    </row>
    <row r="29" spans="2:18" s="18" customFormat="1" ht="3.75" customHeight="1">
      <c r="B29" s="19"/>
      <c r="C29" s="19"/>
      <c r="D29" s="19"/>
      <c r="E29" s="19"/>
      <c r="F29" s="19"/>
      <c r="G29" s="19"/>
      <c r="H29" s="42"/>
      <c r="I29" s="46"/>
      <c r="J29" s="42"/>
      <c r="K29" s="47"/>
      <c r="L29" s="43"/>
      <c r="M29" s="47"/>
      <c r="N29" s="42"/>
      <c r="Q29" s="42"/>
      <c r="R29" s="42"/>
    </row>
    <row r="30" spans="2:18" s="18" customFormat="1" ht="15.75" customHeight="1">
      <c r="B30" s="19" t="s">
        <v>20</v>
      </c>
      <c r="C30" s="19"/>
      <c r="D30" s="19"/>
      <c r="E30" s="19"/>
      <c r="F30" s="19"/>
      <c r="G30" s="19"/>
      <c r="H30" s="43">
        <v>-5574</v>
      </c>
      <c r="I30" s="46"/>
      <c r="J30" s="43">
        <v>-24956</v>
      </c>
      <c r="K30" s="47"/>
      <c r="L30" s="43">
        <v>-4299</v>
      </c>
      <c r="M30" s="47"/>
      <c r="N30" s="43">
        <v>-30192</v>
      </c>
      <c r="Q30" s="43"/>
      <c r="R30" s="43"/>
    </row>
    <row r="31" spans="2:18" s="18" customFormat="1" ht="15" customHeight="1" hidden="1">
      <c r="B31" s="19" t="s">
        <v>22</v>
      </c>
      <c r="C31" s="19"/>
      <c r="D31" s="19"/>
      <c r="E31" s="19"/>
      <c r="F31" s="19"/>
      <c r="G31" s="19"/>
      <c r="H31" s="42">
        <v>0</v>
      </c>
      <c r="I31" s="46"/>
      <c r="J31" s="42">
        <v>0</v>
      </c>
      <c r="K31" s="47"/>
      <c r="L31" s="43">
        <v>0</v>
      </c>
      <c r="M31" s="47"/>
      <c r="N31" s="42">
        <v>0</v>
      </c>
      <c r="Q31" s="42"/>
      <c r="R31" s="42"/>
    </row>
    <row r="32" spans="2:18" s="18" customFormat="1" ht="15" customHeight="1" hidden="1">
      <c r="B32" s="19" t="s">
        <v>23</v>
      </c>
      <c r="C32" s="19"/>
      <c r="D32" s="19"/>
      <c r="E32" s="19"/>
      <c r="F32" s="19"/>
      <c r="G32" s="19"/>
      <c r="H32" s="42">
        <v>0</v>
      </c>
      <c r="I32" s="46"/>
      <c r="J32" s="42">
        <v>0</v>
      </c>
      <c r="K32" s="47"/>
      <c r="L32" s="43">
        <v>0</v>
      </c>
      <c r="M32" s="47"/>
      <c r="N32" s="42">
        <v>0</v>
      </c>
      <c r="Q32" s="42"/>
      <c r="R32" s="42"/>
    </row>
    <row r="33" spans="2:18" s="18" customFormat="1" ht="17.25" customHeight="1">
      <c r="B33" s="19" t="s">
        <v>24</v>
      </c>
      <c r="C33" s="19"/>
      <c r="D33" s="19"/>
      <c r="E33" s="19"/>
      <c r="F33" s="19"/>
      <c r="G33" s="19"/>
      <c r="H33" s="42">
        <v>0</v>
      </c>
      <c r="I33" s="46"/>
      <c r="J33" s="42">
        <v>1640</v>
      </c>
      <c r="K33" s="47"/>
      <c r="L33" s="42">
        <v>227</v>
      </c>
      <c r="M33" s="47"/>
      <c r="N33" s="42">
        <v>2112</v>
      </c>
      <c r="Q33" s="42"/>
      <c r="R33" s="42"/>
    </row>
    <row r="34" spans="2:18" s="18" customFormat="1" ht="3.75" customHeight="1">
      <c r="B34" s="19"/>
      <c r="C34" s="19"/>
      <c r="D34" s="19"/>
      <c r="E34" s="19"/>
      <c r="F34" s="19"/>
      <c r="G34" s="19"/>
      <c r="H34" s="44"/>
      <c r="I34" s="46"/>
      <c r="J34" s="44"/>
      <c r="K34" s="47"/>
      <c r="L34" s="45"/>
      <c r="M34" s="47"/>
      <c r="N34" s="44"/>
      <c r="Q34" s="42"/>
      <c r="R34" s="42"/>
    </row>
    <row r="35" spans="2:18" s="18" customFormat="1" ht="3.75" customHeight="1">
      <c r="B35" s="19"/>
      <c r="C35" s="19"/>
      <c r="D35" s="19"/>
      <c r="E35" s="19"/>
      <c r="F35" s="19"/>
      <c r="G35" s="19"/>
      <c r="H35" s="42"/>
      <c r="I35" s="46"/>
      <c r="J35" s="42"/>
      <c r="K35" s="47"/>
      <c r="L35" s="43"/>
      <c r="M35" s="47"/>
      <c r="N35" s="42"/>
      <c r="Q35" s="42"/>
      <c r="R35" s="42"/>
    </row>
    <row r="36" spans="2:18" s="18" customFormat="1" ht="18.75" customHeight="1">
      <c r="B36" s="19" t="s">
        <v>25</v>
      </c>
      <c r="C36" s="19"/>
      <c r="D36" s="19"/>
      <c r="E36" s="19"/>
      <c r="F36" s="19"/>
      <c r="G36" s="19"/>
      <c r="H36" s="42"/>
      <c r="I36" s="46"/>
      <c r="J36" s="42"/>
      <c r="K36" s="47"/>
      <c r="L36" s="43"/>
      <c r="M36" s="47"/>
      <c r="N36" s="42"/>
      <c r="Q36" s="42"/>
      <c r="R36" s="42"/>
    </row>
    <row r="37" spans="2:18" s="18" customFormat="1" ht="18.75" customHeight="1" thickBot="1">
      <c r="B37" s="19"/>
      <c r="C37" s="19" t="s">
        <v>26</v>
      </c>
      <c r="D37" s="19"/>
      <c r="E37" s="19"/>
      <c r="F37" s="19"/>
      <c r="G37" s="19"/>
      <c r="H37" s="48">
        <v>-5574</v>
      </c>
      <c r="I37" s="46"/>
      <c r="J37" s="48">
        <v>-23316</v>
      </c>
      <c r="K37" s="43"/>
      <c r="L37" s="48">
        <v>-4072</v>
      </c>
      <c r="M37" s="43"/>
      <c r="N37" s="48">
        <v>-28080</v>
      </c>
      <c r="Q37" s="43"/>
      <c r="R37" s="43"/>
    </row>
    <row r="38" spans="2:18" s="18" customFormat="1" ht="7.5" customHeight="1" thickTop="1">
      <c r="B38" s="19"/>
      <c r="C38" s="19"/>
      <c r="D38" s="19"/>
      <c r="E38" s="19"/>
      <c r="F38" s="19"/>
      <c r="G38" s="19"/>
      <c r="H38" s="46"/>
      <c r="I38" s="46"/>
      <c r="J38" s="46"/>
      <c r="K38" s="47"/>
      <c r="L38" s="47"/>
      <c r="M38" s="47"/>
      <c r="N38" s="46"/>
      <c r="Q38" s="42"/>
      <c r="R38" s="42"/>
    </row>
    <row r="39" spans="2:18" s="18" customFormat="1" ht="15.75" customHeight="1">
      <c r="B39" s="19" t="s">
        <v>27</v>
      </c>
      <c r="C39" s="19"/>
      <c r="D39" s="19"/>
      <c r="E39" s="19"/>
      <c r="F39" s="19"/>
      <c r="G39" s="19"/>
      <c r="H39" s="33"/>
      <c r="I39" s="33"/>
      <c r="J39" s="33"/>
      <c r="K39" s="47"/>
      <c r="L39" s="33"/>
      <c r="M39" s="49"/>
      <c r="N39" s="33"/>
      <c r="O39" s="22"/>
      <c r="Q39" s="50"/>
      <c r="R39" s="50"/>
    </row>
    <row r="40" spans="3:18" s="18" customFormat="1" ht="15.75" customHeight="1">
      <c r="C40" s="19" t="s">
        <v>28</v>
      </c>
      <c r="D40" s="19"/>
      <c r="E40" s="19"/>
      <c r="F40" s="19"/>
      <c r="G40" s="19"/>
      <c r="H40" s="33"/>
      <c r="I40" s="33"/>
      <c r="J40" s="33"/>
      <c r="K40" s="47"/>
      <c r="L40" s="33"/>
      <c r="M40" s="49"/>
      <c r="N40" s="33"/>
      <c r="O40" s="22"/>
      <c r="Q40" s="50"/>
      <c r="R40" s="50"/>
    </row>
    <row r="41" spans="3:14" s="18" customFormat="1" ht="15.75" customHeight="1" thickBot="1">
      <c r="C41" s="19" t="s">
        <v>29</v>
      </c>
      <c r="D41" s="19"/>
      <c r="E41" s="19"/>
      <c r="F41" s="19"/>
      <c r="G41" s="19"/>
      <c r="H41" s="51">
        <v>-2.6451572142134188</v>
      </c>
      <c r="I41" s="20"/>
      <c r="J41" s="51">
        <v>-11.25</v>
      </c>
      <c r="L41" s="51">
        <v>-1.9442948107270368</v>
      </c>
      <c r="M41" s="50"/>
      <c r="N41" s="51">
        <v>-13.97</v>
      </c>
    </row>
    <row r="42" spans="2:14" s="18" customFormat="1" ht="17.25" customHeight="1" thickTop="1">
      <c r="B42" s="19"/>
      <c r="C42" s="19"/>
      <c r="D42" s="19"/>
      <c r="E42" s="19"/>
      <c r="F42" s="19"/>
      <c r="G42" s="19"/>
      <c r="H42" s="52"/>
      <c r="I42" s="29"/>
      <c r="J42" s="52"/>
      <c r="L42" s="52"/>
      <c r="M42" s="50"/>
      <c r="N42" s="52"/>
    </row>
    <row r="43" spans="3:14" s="18" customFormat="1" ht="15.75" customHeight="1" thickBot="1">
      <c r="C43" s="19" t="s">
        <v>30</v>
      </c>
      <c r="D43" s="19"/>
      <c r="E43" s="19"/>
      <c r="F43" s="19"/>
      <c r="G43" s="19"/>
      <c r="H43" s="51">
        <v>-2.474111941553163</v>
      </c>
      <c r="I43" s="20"/>
      <c r="J43" s="51">
        <v>-10.43</v>
      </c>
      <c r="L43" s="51">
        <v>-1.7177983341930696</v>
      </c>
      <c r="M43" s="50"/>
      <c r="N43" s="51">
        <v>-12.85</v>
      </c>
    </row>
    <row r="44" spans="3:14" s="18" customFormat="1" ht="15.75" customHeight="1" thickTop="1">
      <c r="C44" s="19"/>
      <c r="D44" s="19"/>
      <c r="E44" s="19"/>
      <c r="F44" s="19"/>
      <c r="G44" s="19"/>
      <c r="H44" s="52"/>
      <c r="I44" s="20"/>
      <c r="J44" s="52"/>
      <c r="L44" s="52"/>
      <c r="M44" s="50"/>
      <c r="N44" s="52"/>
    </row>
    <row r="45" spans="2:15" s="50" customFormat="1" ht="16.5" customHeight="1">
      <c r="B45" s="53"/>
      <c r="C45" s="54"/>
      <c r="D45" s="55"/>
      <c r="E45" s="55"/>
      <c r="F45" s="55"/>
      <c r="G45" s="56"/>
      <c r="H45" s="56"/>
      <c r="I45" s="56"/>
      <c r="J45" s="56"/>
      <c r="K45" s="56"/>
      <c r="L45" s="56"/>
      <c r="M45" s="56"/>
      <c r="N45" s="56"/>
      <c r="O45" s="56"/>
    </row>
    <row r="46" spans="2:16" ht="15.75">
      <c r="B46" s="10"/>
      <c r="D46" s="10"/>
      <c r="E46" s="10"/>
      <c r="F46" s="10"/>
      <c r="G46" s="10"/>
      <c r="H46" s="57"/>
      <c r="I46" s="11"/>
      <c r="J46" s="58"/>
      <c r="K46" s="59"/>
      <c r="L46" s="60"/>
      <c r="N46" s="10"/>
      <c r="O46" s="59"/>
      <c r="P46" s="60"/>
    </row>
    <row r="47" spans="2:16" ht="15.75">
      <c r="B47" s="10"/>
      <c r="D47" s="10"/>
      <c r="E47" s="10"/>
      <c r="F47" s="10"/>
      <c r="G47" s="10"/>
      <c r="H47" s="57"/>
      <c r="I47" s="11"/>
      <c r="J47" s="58"/>
      <c r="K47" s="59"/>
      <c r="L47" s="60"/>
      <c r="N47" s="10"/>
      <c r="O47" s="59"/>
      <c r="P47" s="60"/>
    </row>
    <row r="48" s="17" customFormat="1" ht="15.75"/>
  </sheetData>
  <printOptions/>
  <pageMargins left="0.51" right="0.4" top="1" bottom="1" header="0.5" footer="0.5"/>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P75"/>
  <sheetViews>
    <sheetView workbookViewId="0" topLeftCell="A59">
      <selection activeCell="N83" sqref="N83"/>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62" customWidth="1"/>
    <col min="9" max="9" width="0.85546875" style="8" customWidth="1"/>
    <col min="10" max="10" width="13.57421875" style="8" customWidth="1"/>
    <col min="11" max="11" width="1.8515625" style="8" customWidth="1"/>
    <col min="12" max="12" width="13.57421875" style="8" customWidth="1"/>
    <col min="13" max="13" width="3.0039062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L1" s="6"/>
      <c r="N1" s="3"/>
      <c r="P1" s="3"/>
    </row>
    <row r="2" spans="2:16" ht="15.75">
      <c r="B2" s="10" t="s">
        <v>2</v>
      </c>
      <c r="C2" s="10"/>
      <c r="D2" s="10"/>
      <c r="E2" s="10"/>
      <c r="F2" s="10"/>
      <c r="G2" s="10"/>
      <c r="H2" s="16"/>
      <c r="I2" s="11"/>
      <c r="J2" s="12"/>
      <c r="K2" s="13"/>
      <c r="L2" s="12"/>
      <c r="N2" s="10"/>
      <c r="P2" s="10"/>
    </row>
    <row r="3" spans="2:16" ht="15.75">
      <c r="B3" s="10"/>
      <c r="C3" s="10"/>
      <c r="D3" s="10"/>
      <c r="E3" s="10"/>
      <c r="F3" s="10"/>
      <c r="G3" s="10"/>
      <c r="H3" s="16"/>
      <c r="I3" s="11"/>
      <c r="J3" s="12"/>
      <c r="K3" s="13"/>
      <c r="L3" s="12"/>
      <c r="N3" s="10"/>
      <c r="P3" s="10"/>
    </row>
    <row r="4" spans="2:16" ht="15.75">
      <c r="B4" s="14" t="s">
        <v>3</v>
      </c>
      <c r="C4" s="10"/>
      <c r="D4" s="10"/>
      <c r="E4" s="10"/>
      <c r="F4" s="10"/>
      <c r="G4" s="10"/>
      <c r="H4" s="16"/>
      <c r="I4" s="11"/>
      <c r="J4" s="12"/>
      <c r="K4" s="13"/>
      <c r="L4" s="12"/>
      <c r="N4" s="10"/>
      <c r="P4" s="10"/>
    </row>
    <row r="5" spans="2:16" ht="15.75">
      <c r="B5" s="61" t="s">
        <v>4</v>
      </c>
      <c r="C5" s="10"/>
      <c r="D5" s="10"/>
      <c r="E5" s="10"/>
      <c r="F5" s="10"/>
      <c r="G5" s="10"/>
      <c r="H5" s="16"/>
      <c r="I5" s="11"/>
      <c r="J5" s="12"/>
      <c r="K5" s="13"/>
      <c r="L5" s="12"/>
      <c r="N5" s="10"/>
      <c r="P5" s="10"/>
    </row>
    <row r="6" spans="2:16" ht="15.75">
      <c r="B6" s="10"/>
      <c r="C6" s="10"/>
      <c r="D6" s="10"/>
      <c r="E6" s="10"/>
      <c r="F6" s="10"/>
      <c r="G6" s="10"/>
      <c r="H6" s="16"/>
      <c r="I6" s="11"/>
      <c r="J6" s="12"/>
      <c r="K6" s="13"/>
      <c r="L6" s="12"/>
      <c r="N6" s="10"/>
      <c r="P6" s="10"/>
    </row>
    <row r="8" spans="2:16" ht="15.75">
      <c r="B8" s="16" t="s">
        <v>31</v>
      </c>
      <c r="C8" s="10"/>
      <c r="D8" s="10"/>
      <c r="E8" s="10"/>
      <c r="F8" s="10"/>
      <c r="G8" s="10"/>
      <c r="H8" s="16"/>
      <c r="I8" s="11"/>
      <c r="J8" s="12"/>
      <c r="L8" s="10"/>
      <c r="M8" s="10"/>
      <c r="N8" s="10"/>
      <c r="P8" s="10"/>
    </row>
    <row r="9" spans="2:16" s="18" customFormat="1" ht="15">
      <c r="B9" s="63"/>
      <c r="C9" s="19"/>
      <c r="D9" s="19"/>
      <c r="E9" s="19"/>
      <c r="F9" s="19"/>
      <c r="G9" s="19"/>
      <c r="H9" s="63"/>
      <c r="I9" s="34"/>
      <c r="J9" s="64"/>
      <c r="L9" s="19"/>
      <c r="M9" s="19"/>
      <c r="N9" s="19"/>
      <c r="P9" s="19"/>
    </row>
    <row r="10" spans="2:16" s="18" customFormat="1" ht="15">
      <c r="B10" s="19"/>
      <c r="C10" s="19"/>
      <c r="D10" s="19"/>
      <c r="E10" s="19"/>
      <c r="F10" s="19"/>
      <c r="G10" s="19"/>
      <c r="H10" s="63"/>
      <c r="I10" s="34"/>
      <c r="J10" s="65" t="s">
        <v>32</v>
      </c>
      <c r="K10" s="28"/>
      <c r="L10" s="65" t="s">
        <v>32</v>
      </c>
      <c r="M10" s="19"/>
      <c r="N10" s="19"/>
      <c r="P10" s="19"/>
    </row>
    <row r="11" spans="2:16" s="18" customFormat="1" ht="15">
      <c r="B11" s="19"/>
      <c r="C11" s="19"/>
      <c r="D11" s="19"/>
      <c r="E11" s="19"/>
      <c r="F11" s="19"/>
      <c r="G11" s="19"/>
      <c r="H11" s="66" t="s">
        <v>33</v>
      </c>
      <c r="I11" s="34"/>
      <c r="J11" s="30" t="s">
        <v>34</v>
      </c>
      <c r="K11" s="28"/>
      <c r="L11" s="30" t="s">
        <v>35</v>
      </c>
      <c r="N11" s="19"/>
      <c r="O11" s="67"/>
      <c r="P11" s="68"/>
    </row>
    <row r="12" spans="2:16" s="18" customFormat="1" ht="15">
      <c r="B12" s="19"/>
      <c r="C12" s="19"/>
      <c r="D12" s="19"/>
      <c r="E12" s="19"/>
      <c r="F12" s="19"/>
      <c r="G12" s="19"/>
      <c r="H12" s="63"/>
      <c r="I12" s="34"/>
      <c r="J12" s="31"/>
      <c r="K12" s="28"/>
      <c r="L12" s="31" t="s">
        <v>36</v>
      </c>
      <c r="N12" s="19"/>
      <c r="O12" s="67"/>
      <c r="P12" s="68"/>
    </row>
    <row r="13" spans="2:16" s="18" customFormat="1" ht="15">
      <c r="B13" s="19"/>
      <c r="C13" s="19"/>
      <c r="D13" s="19"/>
      <c r="E13" s="19"/>
      <c r="F13" s="19"/>
      <c r="G13" s="19"/>
      <c r="H13" s="66"/>
      <c r="J13" s="20" t="s">
        <v>12</v>
      </c>
      <c r="L13" s="34" t="s">
        <v>12</v>
      </c>
      <c r="M13" s="19"/>
      <c r="N13" s="19"/>
      <c r="P13" s="34"/>
    </row>
    <row r="14" spans="2:16" s="18" customFormat="1" ht="15">
      <c r="B14" s="19"/>
      <c r="C14" s="19"/>
      <c r="D14" s="19"/>
      <c r="E14" s="19"/>
      <c r="F14" s="19"/>
      <c r="G14" s="19"/>
      <c r="H14" s="66"/>
      <c r="J14" s="20"/>
      <c r="L14" s="69"/>
      <c r="M14" s="19"/>
      <c r="N14" s="19"/>
      <c r="P14" s="34"/>
    </row>
    <row r="15" spans="2:16" s="18" customFormat="1" ht="15">
      <c r="B15" s="63" t="s">
        <v>37</v>
      </c>
      <c r="C15" s="19"/>
      <c r="D15" s="19"/>
      <c r="E15" s="19"/>
      <c r="F15" s="19"/>
      <c r="G15" s="19"/>
      <c r="H15" s="66"/>
      <c r="J15" s="33"/>
      <c r="K15" s="70"/>
      <c r="L15" s="70"/>
      <c r="N15" s="19"/>
      <c r="O15" s="70"/>
      <c r="P15" s="70"/>
    </row>
    <row r="16" spans="2:16" s="18" customFormat="1" ht="6" customHeight="1">
      <c r="B16" s="63"/>
      <c r="C16" s="19"/>
      <c r="D16" s="19"/>
      <c r="E16" s="19"/>
      <c r="F16" s="19"/>
      <c r="G16" s="19"/>
      <c r="H16" s="66"/>
      <c r="J16" s="33"/>
      <c r="K16" s="70"/>
      <c r="L16" s="70"/>
      <c r="N16" s="19"/>
      <c r="O16" s="70"/>
      <c r="P16" s="70"/>
    </row>
    <row r="17" spans="2:16" s="18" customFormat="1" ht="15">
      <c r="B17" s="19" t="s">
        <v>38</v>
      </c>
      <c r="C17" s="19"/>
      <c r="D17" s="19"/>
      <c r="E17" s="19"/>
      <c r="F17" s="19"/>
      <c r="G17" s="19"/>
      <c r="H17" s="71"/>
      <c r="J17" s="46">
        <v>230482</v>
      </c>
      <c r="K17" s="47"/>
      <c r="L17" s="47">
        <v>223723</v>
      </c>
      <c r="N17" s="19"/>
      <c r="O17" s="47"/>
      <c r="P17" s="47"/>
    </row>
    <row r="18" spans="2:16" s="18" customFormat="1" ht="6.75" customHeight="1">
      <c r="B18" s="63"/>
      <c r="C18" s="19"/>
      <c r="D18" s="19"/>
      <c r="E18" s="19"/>
      <c r="F18" s="19"/>
      <c r="G18" s="19"/>
      <c r="H18" s="66"/>
      <c r="J18" s="33"/>
      <c r="K18" s="70"/>
      <c r="L18" s="70"/>
      <c r="N18" s="19"/>
      <c r="O18" s="70"/>
      <c r="P18" s="70"/>
    </row>
    <row r="19" spans="2:16" s="18" customFormat="1" ht="15" customHeight="1">
      <c r="B19" s="19" t="s">
        <v>39</v>
      </c>
      <c r="C19" s="19"/>
      <c r="D19" s="19"/>
      <c r="E19" s="19"/>
      <c r="F19" s="19"/>
      <c r="G19" s="19"/>
      <c r="H19" s="66"/>
      <c r="J19" s="46">
        <v>0</v>
      </c>
      <c r="K19" s="70"/>
      <c r="L19" s="70">
        <v>0</v>
      </c>
      <c r="N19" s="19"/>
      <c r="O19" s="70"/>
      <c r="P19" s="70"/>
    </row>
    <row r="20" spans="2:16" s="18" customFormat="1" ht="6.75" customHeight="1">
      <c r="B20" s="63"/>
      <c r="C20" s="19"/>
      <c r="D20" s="19"/>
      <c r="E20" s="19"/>
      <c r="F20" s="19"/>
      <c r="G20" s="19"/>
      <c r="H20" s="66"/>
      <c r="J20" s="33"/>
      <c r="K20" s="70"/>
      <c r="L20" s="70"/>
      <c r="N20" s="19"/>
      <c r="O20" s="70"/>
      <c r="P20" s="70"/>
    </row>
    <row r="21" spans="2:16" s="18" customFormat="1" ht="15">
      <c r="B21" s="18" t="s">
        <v>40</v>
      </c>
      <c r="C21" s="19"/>
      <c r="D21" s="19"/>
      <c r="E21" s="19"/>
      <c r="F21" s="19"/>
      <c r="G21" s="19"/>
      <c r="H21" s="71"/>
      <c r="J21" s="46">
        <v>26875</v>
      </c>
      <c r="K21" s="47"/>
      <c r="L21" s="47">
        <v>34367</v>
      </c>
      <c r="N21" s="19"/>
      <c r="O21" s="47"/>
      <c r="P21" s="47"/>
    </row>
    <row r="22" spans="2:16" s="18" customFormat="1" ht="6" customHeight="1">
      <c r="B22" s="63"/>
      <c r="C22" s="19"/>
      <c r="D22" s="19"/>
      <c r="E22" s="19"/>
      <c r="F22" s="19"/>
      <c r="G22" s="19"/>
      <c r="H22" s="66"/>
      <c r="J22" s="33"/>
      <c r="K22" s="70"/>
      <c r="L22" s="70"/>
      <c r="N22" s="19"/>
      <c r="O22" s="70"/>
      <c r="P22" s="70"/>
    </row>
    <row r="23" spans="2:16" s="18" customFormat="1" ht="15">
      <c r="B23" s="19" t="s">
        <v>41</v>
      </c>
      <c r="C23" s="19"/>
      <c r="D23" s="19"/>
      <c r="E23" s="19"/>
      <c r="F23" s="19"/>
      <c r="G23" s="19"/>
      <c r="H23" s="72"/>
      <c r="I23" s="34"/>
      <c r="J23" s="42"/>
      <c r="K23" s="47"/>
      <c r="L23" s="47"/>
      <c r="N23" s="19"/>
      <c r="O23" s="47"/>
      <c r="P23" s="43"/>
    </row>
    <row r="24" spans="2:16" s="18" customFormat="1" ht="4.5" customHeight="1">
      <c r="B24" s="19"/>
      <c r="C24" s="19"/>
      <c r="D24" s="19"/>
      <c r="E24" s="19"/>
      <c r="F24" s="19"/>
      <c r="G24" s="19"/>
      <c r="H24" s="72"/>
      <c r="I24" s="34"/>
      <c r="J24" s="73"/>
      <c r="K24" s="47"/>
      <c r="L24" s="74"/>
      <c r="N24" s="19"/>
      <c r="O24" s="47"/>
      <c r="P24" s="43"/>
    </row>
    <row r="25" spans="3:16" s="18" customFormat="1" ht="15">
      <c r="C25" s="18" t="s">
        <v>42</v>
      </c>
      <c r="D25" s="19"/>
      <c r="E25" s="19"/>
      <c r="F25" s="19"/>
      <c r="G25" s="19"/>
      <c r="H25" s="71"/>
      <c r="J25" s="75">
        <v>2442</v>
      </c>
      <c r="K25" s="47"/>
      <c r="L25" s="76">
        <v>4247</v>
      </c>
      <c r="N25" s="19"/>
      <c r="O25" s="47"/>
      <c r="P25" s="43"/>
    </row>
    <row r="26" spans="3:16" s="18" customFormat="1" ht="15">
      <c r="C26" s="77" t="s">
        <v>43</v>
      </c>
      <c r="D26" s="19"/>
      <c r="E26" s="19"/>
      <c r="F26" s="19"/>
      <c r="G26" s="19"/>
      <c r="H26" s="72"/>
      <c r="I26" s="34"/>
      <c r="J26" s="75">
        <v>13223</v>
      </c>
      <c r="K26" s="47"/>
      <c r="L26" s="76">
        <v>14396</v>
      </c>
      <c r="N26" s="19"/>
      <c r="O26" s="47"/>
      <c r="P26" s="43"/>
    </row>
    <row r="27" spans="3:16" s="18" customFormat="1" ht="15">
      <c r="C27" s="77" t="s">
        <v>44</v>
      </c>
      <c r="D27" s="19"/>
      <c r="E27" s="19"/>
      <c r="F27" s="19"/>
      <c r="G27" s="19"/>
      <c r="H27" s="72"/>
      <c r="I27" s="34"/>
      <c r="J27" s="75">
        <v>1660</v>
      </c>
      <c r="K27" s="47"/>
      <c r="L27" s="76">
        <v>1160</v>
      </c>
      <c r="N27" s="19"/>
      <c r="O27" s="47"/>
      <c r="P27" s="43"/>
    </row>
    <row r="28" spans="3:16" s="18" customFormat="1" ht="15">
      <c r="C28" s="77" t="s">
        <v>45</v>
      </c>
      <c r="D28" s="19"/>
      <c r="E28" s="19"/>
      <c r="F28" s="19"/>
      <c r="G28" s="19"/>
      <c r="H28" s="72"/>
      <c r="I28" s="34"/>
      <c r="J28" s="75">
        <v>4306</v>
      </c>
      <c r="K28" s="47"/>
      <c r="L28" s="76">
        <v>5361</v>
      </c>
      <c r="N28" s="19"/>
      <c r="O28" s="47"/>
      <c r="P28" s="43"/>
    </row>
    <row r="29" spans="2:16" s="18" customFormat="1" ht="4.5" customHeight="1">
      <c r="B29" s="19"/>
      <c r="C29" s="19"/>
      <c r="D29" s="19"/>
      <c r="E29" s="19"/>
      <c r="F29" s="19"/>
      <c r="G29" s="19"/>
      <c r="H29" s="72"/>
      <c r="I29" s="34"/>
      <c r="J29" s="78"/>
      <c r="K29" s="76"/>
      <c r="L29" s="79"/>
      <c r="N29" s="19"/>
      <c r="O29" s="47"/>
      <c r="P29" s="43"/>
    </row>
    <row r="30" spans="2:16" s="18" customFormat="1" ht="15">
      <c r="B30" s="19"/>
      <c r="C30" s="19"/>
      <c r="D30" s="19"/>
      <c r="E30" s="19"/>
      <c r="F30" s="19"/>
      <c r="G30" s="19"/>
      <c r="H30" s="72"/>
      <c r="I30" s="34"/>
      <c r="J30" s="78">
        <v>21631</v>
      </c>
      <c r="K30" s="47"/>
      <c r="L30" s="80">
        <v>25164</v>
      </c>
      <c r="N30" s="19"/>
      <c r="O30" s="47"/>
      <c r="P30" s="43"/>
    </row>
    <row r="31" spans="2:16" s="18" customFormat="1" ht="6" customHeight="1">
      <c r="B31" s="63"/>
      <c r="C31" s="19"/>
      <c r="D31" s="19"/>
      <c r="E31" s="19"/>
      <c r="F31" s="19"/>
      <c r="G31" s="19"/>
      <c r="H31" s="66"/>
      <c r="J31" s="33"/>
      <c r="K31" s="70"/>
      <c r="L31" s="70"/>
      <c r="N31" s="19"/>
      <c r="O31" s="70"/>
      <c r="P31" s="70"/>
    </row>
    <row r="32" spans="2:16" s="18" customFormat="1" ht="15">
      <c r="B32" s="19" t="s">
        <v>46</v>
      </c>
      <c r="C32" s="19"/>
      <c r="D32" s="19"/>
      <c r="E32" s="19"/>
      <c r="F32" s="19"/>
      <c r="G32" s="19"/>
      <c r="H32" s="81"/>
      <c r="I32" s="34"/>
      <c r="J32" s="46"/>
      <c r="K32" s="47"/>
      <c r="L32" s="47"/>
      <c r="N32" s="19"/>
      <c r="O32" s="47"/>
      <c r="P32" s="43"/>
    </row>
    <row r="33" spans="2:16" s="18" customFormat="1" ht="4.5" customHeight="1">
      <c r="B33" s="19"/>
      <c r="C33" s="19"/>
      <c r="D33" s="19"/>
      <c r="E33" s="19"/>
      <c r="F33" s="19"/>
      <c r="G33" s="19"/>
      <c r="H33" s="72"/>
      <c r="I33" s="34"/>
      <c r="J33" s="73"/>
      <c r="K33" s="47"/>
      <c r="L33" s="74"/>
      <c r="N33" s="19"/>
      <c r="O33" s="47"/>
      <c r="P33" s="43"/>
    </row>
    <row r="34" spans="3:16" s="18" customFormat="1" ht="15">
      <c r="C34" s="19" t="s">
        <v>47</v>
      </c>
      <c r="D34" s="19"/>
      <c r="E34" s="19"/>
      <c r="F34" s="19"/>
      <c r="G34" s="19"/>
      <c r="H34" s="66"/>
      <c r="J34" s="75">
        <v>11056</v>
      </c>
      <c r="K34" s="47"/>
      <c r="L34" s="76">
        <v>11607</v>
      </c>
      <c r="N34" s="19"/>
      <c r="O34" s="47"/>
      <c r="P34" s="43"/>
    </row>
    <row r="35" spans="3:16" s="18" customFormat="1" ht="15" hidden="1">
      <c r="C35" s="19" t="s">
        <v>48</v>
      </c>
      <c r="D35" s="19"/>
      <c r="E35" s="19"/>
      <c r="F35" s="19"/>
      <c r="G35" s="19"/>
      <c r="H35" s="66"/>
      <c r="J35" s="75">
        <v>0</v>
      </c>
      <c r="K35" s="47"/>
      <c r="L35" s="76"/>
      <c r="N35" s="19"/>
      <c r="O35" s="47"/>
      <c r="P35" s="43"/>
    </row>
    <row r="36" spans="3:16" s="18" customFormat="1" ht="15">
      <c r="C36" s="19" t="s">
        <v>49</v>
      </c>
      <c r="D36" s="19"/>
      <c r="E36" s="19"/>
      <c r="F36" s="19"/>
      <c r="G36" s="19"/>
      <c r="H36" s="66" t="s">
        <v>50</v>
      </c>
      <c r="J36" s="75">
        <v>33027</v>
      </c>
      <c r="K36" s="47"/>
      <c r="L36" s="76">
        <v>29659</v>
      </c>
      <c r="N36" s="19"/>
      <c r="O36" s="47"/>
      <c r="P36" s="43"/>
    </row>
    <row r="37" spans="3:16" s="18" customFormat="1" ht="15">
      <c r="C37" s="19" t="s">
        <v>51</v>
      </c>
      <c r="D37" s="19"/>
      <c r="E37" s="19"/>
      <c r="F37" s="19"/>
      <c r="G37" s="19"/>
      <c r="H37" s="72"/>
      <c r="I37" s="34"/>
      <c r="J37" s="75">
        <v>9</v>
      </c>
      <c r="K37" s="47"/>
      <c r="L37" s="76">
        <v>14</v>
      </c>
      <c r="N37" s="19"/>
      <c r="O37" s="47"/>
      <c r="P37" s="43"/>
    </row>
    <row r="38" spans="2:16" s="18" customFormat="1" ht="4.5" customHeight="1">
      <c r="B38" s="19"/>
      <c r="C38" s="19"/>
      <c r="D38" s="19"/>
      <c r="E38" s="19"/>
      <c r="F38" s="19"/>
      <c r="G38" s="19"/>
      <c r="H38" s="72"/>
      <c r="I38" s="34"/>
      <c r="J38" s="78"/>
      <c r="K38" s="47"/>
      <c r="L38" s="80"/>
      <c r="N38" s="19"/>
      <c r="O38" s="47"/>
      <c r="P38" s="43"/>
    </row>
    <row r="39" spans="2:16" s="18" customFormat="1" ht="15">
      <c r="B39" s="19"/>
      <c r="C39" s="19"/>
      <c r="D39" s="19"/>
      <c r="E39" s="19"/>
      <c r="F39" s="19"/>
      <c r="G39" s="19"/>
      <c r="H39" s="72"/>
      <c r="I39" s="34"/>
      <c r="J39" s="78">
        <v>44092</v>
      </c>
      <c r="K39" s="47"/>
      <c r="L39" s="80">
        <v>41280</v>
      </c>
      <c r="M39" s="19"/>
      <c r="N39" s="19"/>
      <c r="O39" s="47"/>
      <c r="P39" s="43"/>
    </row>
    <row r="40" spans="2:16" s="18" customFormat="1" ht="6" customHeight="1">
      <c r="B40" s="63"/>
      <c r="C40" s="19"/>
      <c r="D40" s="19"/>
      <c r="E40" s="19"/>
      <c r="F40" s="19"/>
      <c r="G40" s="19"/>
      <c r="H40" s="66"/>
      <c r="J40" s="70"/>
      <c r="K40" s="70"/>
      <c r="L40" s="70"/>
      <c r="N40" s="19"/>
      <c r="O40" s="70"/>
      <c r="P40" s="70"/>
    </row>
    <row r="41" spans="2:16" s="18" customFormat="1" ht="16.5" customHeight="1">
      <c r="B41" s="19" t="s">
        <v>52</v>
      </c>
      <c r="C41" s="19"/>
      <c r="D41" s="19"/>
      <c r="E41" s="19"/>
      <c r="F41" s="19"/>
      <c r="G41" s="19"/>
      <c r="H41" s="66"/>
      <c r="J41" s="70">
        <v>-22461</v>
      </c>
      <c r="K41" s="70"/>
      <c r="L41" s="70">
        <v>-16116</v>
      </c>
      <c r="N41" s="19"/>
      <c r="O41" s="70"/>
      <c r="P41" s="70"/>
    </row>
    <row r="42" spans="2:16" s="18" customFormat="1" ht="4.5" customHeight="1">
      <c r="B42" s="63"/>
      <c r="C42" s="19"/>
      <c r="D42" s="19"/>
      <c r="E42" s="19"/>
      <c r="F42" s="19"/>
      <c r="G42" s="19"/>
      <c r="H42" s="66"/>
      <c r="J42" s="82"/>
      <c r="K42" s="70"/>
      <c r="L42" s="82"/>
      <c r="N42" s="19"/>
      <c r="O42" s="70"/>
      <c r="P42" s="70"/>
    </row>
    <row r="43" spans="2:16" s="18" customFormat="1" ht="15.75" thickBot="1">
      <c r="B43" s="19"/>
      <c r="C43" s="19"/>
      <c r="D43" s="19"/>
      <c r="E43" s="19"/>
      <c r="F43" s="19"/>
      <c r="G43" s="19"/>
      <c r="H43" s="66"/>
      <c r="J43" s="83">
        <v>234896</v>
      </c>
      <c r="K43" s="84"/>
      <c r="L43" s="83">
        <v>241974</v>
      </c>
      <c r="N43" s="19"/>
      <c r="O43" s="70"/>
      <c r="P43" s="70"/>
    </row>
    <row r="44" spans="2:16" s="18" customFormat="1" ht="15.75" thickTop="1">
      <c r="B44" s="63"/>
      <c r="C44" s="19"/>
      <c r="D44" s="19"/>
      <c r="E44" s="19"/>
      <c r="F44" s="19"/>
      <c r="G44" s="19"/>
      <c r="H44" s="66"/>
      <c r="J44" s="70"/>
      <c r="K44" s="70"/>
      <c r="L44" s="70"/>
      <c r="N44" s="19"/>
      <c r="O44" s="70"/>
      <c r="P44" s="70"/>
    </row>
    <row r="45" spans="2:16" s="18" customFormat="1" ht="15">
      <c r="B45" s="63" t="s">
        <v>53</v>
      </c>
      <c r="C45" s="19"/>
      <c r="D45" s="19"/>
      <c r="E45" s="19"/>
      <c r="F45" s="19"/>
      <c r="G45" s="19"/>
      <c r="H45" s="66"/>
      <c r="J45" s="33"/>
      <c r="K45" s="70"/>
      <c r="L45" s="70"/>
      <c r="N45" s="19"/>
      <c r="O45" s="70"/>
      <c r="P45" s="70"/>
    </row>
    <row r="46" spans="2:16" s="18" customFormat="1" ht="6" customHeight="1">
      <c r="B46" s="63"/>
      <c r="C46" s="19"/>
      <c r="D46" s="19"/>
      <c r="E46" s="19"/>
      <c r="F46" s="19"/>
      <c r="G46" s="19"/>
      <c r="H46" s="66"/>
      <c r="J46" s="85"/>
      <c r="K46" s="70"/>
      <c r="L46" s="86"/>
      <c r="N46" s="19"/>
      <c r="O46" s="70"/>
      <c r="P46" s="70"/>
    </row>
    <row r="47" spans="2:16" s="18" customFormat="1" ht="15">
      <c r="B47" s="19" t="s">
        <v>54</v>
      </c>
      <c r="C47" s="19"/>
      <c r="D47" s="19"/>
      <c r="E47" s="19"/>
      <c r="F47" s="19"/>
      <c r="G47" s="19"/>
      <c r="H47" s="66" t="s">
        <v>55</v>
      </c>
      <c r="J47" s="75">
        <v>211085</v>
      </c>
      <c r="K47" s="47"/>
      <c r="L47" s="76">
        <v>207933</v>
      </c>
      <c r="N47" s="19"/>
      <c r="O47" s="47"/>
      <c r="P47" s="43"/>
    </row>
    <row r="48" spans="2:16" s="18" customFormat="1" ht="6" customHeight="1">
      <c r="B48" s="63"/>
      <c r="C48" s="19"/>
      <c r="D48" s="19"/>
      <c r="E48" s="19"/>
      <c r="F48" s="19"/>
      <c r="G48" s="19"/>
      <c r="H48" s="66"/>
      <c r="J48" s="87"/>
      <c r="K48" s="70"/>
      <c r="L48" s="88"/>
      <c r="N48" s="19"/>
      <c r="O48" s="70"/>
      <c r="P48" s="70"/>
    </row>
    <row r="49" spans="2:16" s="18" customFormat="1" ht="15">
      <c r="B49" s="19" t="s">
        <v>56</v>
      </c>
      <c r="C49" s="19"/>
      <c r="D49" s="19"/>
      <c r="E49" s="19"/>
      <c r="F49" s="19"/>
      <c r="G49" s="19"/>
      <c r="H49" s="66"/>
      <c r="J49" s="75">
        <v>-71214</v>
      </c>
      <c r="K49" s="47"/>
      <c r="L49" s="76">
        <v>-66178</v>
      </c>
      <c r="M49" s="19"/>
      <c r="N49" s="19"/>
      <c r="O49" s="47"/>
      <c r="P49" s="43"/>
    </row>
    <row r="50" spans="2:16" s="18" customFormat="1" ht="6" customHeight="1">
      <c r="B50" s="19"/>
      <c r="C50" s="19"/>
      <c r="D50" s="19"/>
      <c r="E50" s="19"/>
      <c r="F50" s="19"/>
      <c r="G50" s="19"/>
      <c r="H50" s="81"/>
      <c r="I50" s="34"/>
      <c r="J50" s="78"/>
      <c r="K50" s="47"/>
      <c r="L50" s="80"/>
      <c r="N50" s="19"/>
      <c r="O50" s="47"/>
      <c r="P50" s="43"/>
    </row>
    <row r="51" spans="2:16" s="18" customFormat="1" ht="15">
      <c r="B51" s="19" t="s">
        <v>57</v>
      </c>
      <c r="C51" s="19"/>
      <c r="D51" s="19"/>
      <c r="E51" s="19"/>
      <c r="F51" s="19"/>
      <c r="G51" s="19"/>
      <c r="H51" s="89"/>
      <c r="I51" s="34"/>
      <c r="J51" s="90">
        <v>139871</v>
      </c>
      <c r="K51" s="47"/>
      <c r="L51" s="90">
        <v>141755</v>
      </c>
      <c r="N51" s="19"/>
      <c r="O51" s="47"/>
      <c r="P51" s="90"/>
    </row>
    <row r="52" spans="2:16" s="18" customFormat="1" ht="6" customHeight="1">
      <c r="B52" s="19"/>
      <c r="C52" s="19"/>
      <c r="D52" s="19"/>
      <c r="E52" s="19"/>
      <c r="F52" s="19"/>
      <c r="G52" s="19"/>
      <c r="H52" s="81"/>
      <c r="I52" s="34"/>
      <c r="J52" s="42"/>
      <c r="K52" s="43"/>
      <c r="L52" s="43"/>
      <c r="N52" s="19"/>
      <c r="O52" s="47"/>
      <c r="P52" s="43"/>
    </row>
    <row r="53" spans="2:16" s="18" customFormat="1" ht="15">
      <c r="B53" s="19" t="s">
        <v>58</v>
      </c>
      <c r="C53" s="19"/>
      <c r="D53" s="19"/>
      <c r="E53" s="19"/>
      <c r="F53" s="19"/>
      <c r="G53" s="19"/>
      <c r="H53" s="81"/>
      <c r="I53" s="34"/>
      <c r="J53" s="46">
        <v>0</v>
      </c>
      <c r="K53" s="47"/>
      <c r="L53" s="46">
        <v>1830</v>
      </c>
      <c r="N53" s="19"/>
      <c r="O53" s="47"/>
      <c r="P53" s="43"/>
    </row>
    <row r="54" spans="2:16" s="18" customFormat="1" ht="6" customHeight="1">
      <c r="B54" s="63"/>
      <c r="C54" s="19"/>
      <c r="D54" s="19"/>
      <c r="E54" s="19"/>
      <c r="F54" s="19"/>
      <c r="G54" s="19"/>
      <c r="H54" s="66"/>
      <c r="J54" s="33"/>
      <c r="K54" s="70"/>
      <c r="L54" s="70"/>
      <c r="N54" s="19"/>
      <c r="O54" s="70"/>
      <c r="P54" s="70"/>
    </row>
    <row r="55" spans="2:16" s="18" customFormat="1" ht="15">
      <c r="B55" s="19" t="s">
        <v>59</v>
      </c>
      <c r="C55" s="19"/>
      <c r="D55" s="19"/>
      <c r="E55" s="19"/>
      <c r="F55" s="19"/>
      <c r="G55" s="19"/>
      <c r="H55" s="66"/>
      <c r="J55" s="42"/>
      <c r="K55" s="47"/>
      <c r="L55" s="43"/>
      <c r="N55" s="19"/>
      <c r="O55" s="47"/>
      <c r="P55" s="43"/>
    </row>
    <row r="56" spans="2:16" s="18" customFormat="1" ht="5.25" customHeight="1">
      <c r="B56" s="63"/>
      <c r="C56" s="19"/>
      <c r="D56" s="19"/>
      <c r="E56" s="19"/>
      <c r="F56" s="19"/>
      <c r="G56" s="19"/>
      <c r="H56" s="66"/>
      <c r="J56" s="33"/>
      <c r="K56" s="70"/>
      <c r="L56" s="70"/>
      <c r="N56" s="19"/>
      <c r="O56" s="70"/>
      <c r="P56" s="70"/>
    </row>
    <row r="57" spans="2:16" s="18" customFormat="1" ht="15" customHeight="1">
      <c r="B57" s="63"/>
      <c r="C57" s="19" t="s">
        <v>60</v>
      </c>
      <c r="D57" s="19"/>
      <c r="E57" s="19"/>
      <c r="F57" s="19"/>
      <c r="G57" s="19"/>
      <c r="H57" s="66" t="s">
        <v>50</v>
      </c>
      <c r="J57" s="46">
        <v>50290</v>
      </c>
      <c r="K57" s="70"/>
      <c r="L57" s="70">
        <v>49821</v>
      </c>
      <c r="N57" s="19"/>
      <c r="O57" s="70"/>
      <c r="P57" s="70"/>
    </row>
    <row r="58" spans="2:16" s="18" customFormat="1" ht="15" customHeight="1">
      <c r="B58" s="63"/>
      <c r="C58" s="19" t="s">
        <v>48</v>
      </c>
      <c r="D58" s="19"/>
      <c r="E58" s="19"/>
      <c r="F58" s="19"/>
      <c r="G58" s="19"/>
      <c r="H58" s="66"/>
      <c r="J58" s="46">
        <v>0</v>
      </c>
      <c r="K58" s="70"/>
      <c r="L58" s="70">
        <v>1560</v>
      </c>
      <c r="N58" s="19"/>
      <c r="O58" s="70"/>
      <c r="P58" s="70"/>
    </row>
    <row r="59" spans="2:16" s="18" customFormat="1" ht="15" customHeight="1">
      <c r="B59" s="63"/>
      <c r="C59" s="19" t="s">
        <v>61</v>
      </c>
      <c r="D59" s="19"/>
      <c r="E59" s="19"/>
      <c r="F59" s="19"/>
      <c r="G59" s="19"/>
      <c r="H59" s="66" t="s">
        <v>62</v>
      </c>
      <c r="J59" s="46">
        <v>17594</v>
      </c>
      <c r="K59" s="70"/>
      <c r="L59" s="70">
        <v>21824</v>
      </c>
      <c r="N59" s="19"/>
      <c r="O59" s="70"/>
      <c r="P59" s="70"/>
    </row>
    <row r="60" spans="2:16" s="18" customFormat="1" ht="15" customHeight="1">
      <c r="B60" s="63"/>
      <c r="C60" s="19" t="s">
        <v>63</v>
      </c>
      <c r="D60" s="19"/>
      <c r="E60" s="19"/>
      <c r="F60" s="19"/>
      <c r="G60" s="19"/>
      <c r="H60" s="66"/>
      <c r="J60" s="46">
        <v>27141</v>
      </c>
      <c r="K60" s="70"/>
      <c r="L60" s="70">
        <v>25184</v>
      </c>
      <c r="N60" s="19"/>
      <c r="O60" s="70"/>
      <c r="P60" s="70"/>
    </row>
    <row r="61" spans="2:16" s="18" customFormat="1" ht="15">
      <c r="B61" s="19"/>
      <c r="C61" s="19"/>
      <c r="D61" s="19"/>
      <c r="E61" s="19"/>
      <c r="F61" s="19"/>
      <c r="G61" s="19"/>
      <c r="H61" s="66"/>
      <c r="J61" s="46"/>
      <c r="K61" s="47"/>
      <c r="L61" s="47"/>
      <c r="N61" s="19"/>
      <c r="O61" s="47"/>
      <c r="P61" s="43"/>
    </row>
    <row r="62" spans="2:16" s="18" customFormat="1" ht="4.5" customHeight="1">
      <c r="B62" s="63"/>
      <c r="C62" s="19"/>
      <c r="D62" s="19"/>
      <c r="E62" s="19"/>
      <c r="F62" s="19"/>
      <c r="G62" s="19"/>
      <c r="H62" s="66"/>
      <c r="J62" s="33"/>
      <c r="K62" s="70"/>
      <c r="L62" s="70"/>
      <c r="N62" s="19"/>
      <c r="O62" s="70"/>
      <c r="P62" s="70"/>
    </row>
    <row r="63" spans="2:16" s="18" customFormat="1" ht="15.75" thickBot="1">
      <c r="B63" s="19"/>
      <c r="D63" s="19"/>
      <c r="E63" s="19"/>
      <c r="F63" s="19"/>
      <c r="G63" s="19"/>
      <c r="H63" s="72"/>
      <c r="I63" s="34"/>
      <c r="J63" s="91">
        <v>234896</v>
      </c>
      <c r="K63" s="47"/>
      <c r="L63" s="91">
        <v>241974</v>
      </c>
      <c r="N63" s="19"/>
      <c r="O63" s="47"/>
      <c r="P63" s="43"/>
    </row>
    <row r="64" spans="2:16" s="18" customFormat="1" ht="15.75" thickTop="1">
      <c r="B64" s="19"/>
      <c r="D64" s="19"/>
      <c r="E64" s="19"/>
      <c r="F64" s="19"/>
      <c r="G64" s="19"/>
      <c r="H64" s="72"/>
      <c r="I64" s="34"/>
      <c r="J64" s="43"/>
      <c r="K64" s="47"/>
      <c r="L64" s="43"/>
      <c r="N64" s="19"/>
      <c r="O64" s="47"/>
      <c r="P64" s="43"/>
    </row>
    <row r="65" spans="2:16" s="18" customFormat="1" ht="15">
      <c r="B65" s="19" t="s">
        <v>64</v>
      </c>
      <c r="D65" s="19"/>
      <c r="E65" s="19"/>
      <c r="F65" s="19"/>
      <c r="G65" s="19"/>
      <c r="H65" s="72"/>
      <c r="I65" s="34"/>
      <c r="J65" s="42"/>
      <c r="K65" s="47"/>
      <c r="L65" s="43"/>
      <c r="N65" s="19"/>
      <c r="O65" s="47"/>
      <c r="P65" s="43"/>
    </row>
    <row r="66" spans="2:16" s="18" customFormat="1" ht="15">
      <c r="B66" s="19" t="s">
        <v>65</v>
      </c>
      <c r="D66" s="19"/>
      <c r="E66" s="19"/>
      <c r="F66" s="19"/>
      <c r="G66" s="19"/>
      <c r="H66" s="72"/>
      <c r="I66" s="34"/>
      <c r="J66" s="92">
        <v>0.6626287988251178</v>
      </c>
      <c r="K66" s="93"/>
      <c r="L66" s="92">
        <v>0.6817340200930108</v>
      </c>
      <c r="N66" s="19"/>
      <c r="O66" s="47"/>
      <c r="P66" s="43"/>
    </row>
    <row r="67" spans="4:16" s="18" customFormat="1" ht="15">
      <c r="D67" s="19"/>
      <c r="E67" s="19"/>
      <c r="F67" s="19"/>
      <c r="G67" s="19"/>
      <c r="H67" s="72"/>
      <c r="I67" s="34"/>
      <c r="J67" s="42"/>
      <c r="K67" s="47"/>
      <c r="L67" s="43"/>
      <c r="N67" s="19"/>
      <c r="O67" s="47"/>
      <c r="P67" s="43"/>
    </row>
    <row r="68" spans="3:14" s="18" customFormat="1" ht="15.75" customHeight="1">
      <c r="C68" s="19"/>
      <c r="D68" s="19"/>
      <c r="E68" s="19"/>
      <c r="F68" s="19"/>
      <c r="G68" s="19"/>
      <c r="H68" s="94"/>
      <c r="I68" s="20"/>
      <c r="J68" s="52"/>
      <c r="L68" s="52"/>
      <c r="M68" s="50"/>
      <c r="N68" s="52"/>
    </row>
    <row r="69" spans="2:15" s="50" customFormat="1" ht="16.5" customHeight="1">
      <c r="B69" s="53"/>
      <c r="C69" s="54"/>
      <c r="D69" s="55"/>
      <c r="E69" s="55"/>
      <c r="F69" s="55"/>
      <c r="G69" s="56"/>
      <c r="H69" s="95"/>
      <c r="I69" s="56"/>
      <c r="J69" s="56"/>
      <c r="K69" s="56"/>
      <c r="L69" s="56"/>
      <c r="M69" s="56"/>
      <c r="N69" s="56"/>
      <c r="O69" s="56"/>
    </row>
    <row r="70" spans="2:15" s="50" customFormat="1" ht="16.5" customHeight="1">
      <c r="B70" s="53"/>
      <c r="C70" s="54"/>
      <c r="D70" s="55"/>
      <c r="E70" s="55"/>
      <c r="F70" s="55"/>
      <c r="G70" s="56"/>
      <c r="H70" s="95"/>
      <c r="I70" s="56"/>
      <c r="J70" s="56"/>
      <c r="K70" s="56"/>
      <c r="L70" s="56"/>
      <c r="M70" s="56"/>
      <c r="N70" s="56"/>
      <c r="O70" s="56"/>
    </row>
    <row r="71" spans="2:15" s="50" customFormat="1" ht="16.5" customHeight="1">
      <c r="B71" s="53"/>
      <c r="C71" s="54"/>
      <c r="D71" s="55"/>
      <c r="E71" s="55"/>
      <c r="F71" s="55"/>
      <c r="G71" s="56"/>
      <c r="H71" s="95"/>
      <c r="I71" s="56"/>
      <c r="J71" s="56"/>
      <c r="K71" s="56"/>
      <c r="L71" s="56"/>
      <c r="M71" s="56"/>
      <c r="N71" s="56"/>
      <c r="O71" s="56"/>
    </row>
    <row r="72" spans="2:16" s="18" customFormat="1" ht="15">
      <c r="B72" s="19"/>
      <c r="D72" s="19"/>
      <c r="E72" s="19"/>
      <c r="F72" s="19"/>
      <c r="G72" s="19"/>
      <c r="H72" s="72"/>
      <c r="I72" s="34"/>
      <c r="J72" s="42"/>
      <c r="K72" s="47"/>
      <c r="L72" s="43"/>
      <c r="N72" s="19"/>
      <c r="O72" s="47"/>
      <c r="P72" s="43"/>
    </row>
    <row r="73" spans="2:16" ht="15.75">
      <c r="B73" s="10"/>
      <c r="D73" s="10"/>
      <c r="E73" s="10"/>
      <c r="F73" s="10"/>
      <c r="G73" s="10"/>
      <c r="H73" s="96"/>
      <c r="I73" s="11"/>
      <c r="J73" s="58"/>
      <c r="K73" s="59"/>
      <c r="L73" s="60"/>
      <c r="N73" s="10"/>
      <c r="O73" s="59"/>
      <c r="P73" s="60"/>
    </row>
    <row r="74" spans="2:16" ht="15.75">
      <c r="B74" s="10"/>
      <c r="D74" s="10"/>
      <c r="E74" s="10"/>
      <c r="F74" s="10"/>
      <c r="G74" s="10"/>
      <c r="H74" s="96"/>
      <c r="I74" s="11"/>
      <c r="J74" s="58"/>
      <c r="K74" s="59"/>
      <c r="L74" s="60"/>
      <c r="N74" s="10"/>
      <c r="O74" s="59"/>
      <c r="P74" s="60"/>
    </row>
    <row r="75" spans="2:16" ht="15.75">
      <c r="B75" s="10"/>
      <c r="D75" s="10"/>
      <c r="E75" s="10"/>
      <c r="F75" s="10"/>
      <c r="G75" s="10"/>
      <c r="H75" s="96"/>
      <c r="I75" s="11"/>
      <c r="J75" s="58"/>
      <c r="K75" s="59"/>
      <c r="L75" s="59"/>
      <c r="N75" s="10"/>
      <c r="O75" s="59"/>
      <c r="P75" s="60"/>
    </row>
  </sheetData>
  <printOptions/>
  <pageMargins left="0.5" right="0.35" top="0.49" bottom="0.43" header="0.24" footer="0.23"/>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workbookViewId="0" topLeftCell="B1">
      <selection activeCell="N1" sqref="N1"/>
    </sheetView>
  </sheetViews>
  <sheetFormatPr defaultColWidth="9.140625" defaultRowHeight="12.75"/>
  <cols>
    <col min="1" max="1" width="27.00390625" style="8" customWidth="1"/>
    <col min="2" max="2" width="0.85546875" style="8" customWidth="1"/>
    <col min="3" max="3" width="14.00390625" style="8" bestFit="1" customWidth="1"/>
    <col min="4" max="4" width="0.85546875" style="8" customWidth="1"/>
    <col min="5" max="5" width="12.7109375" style="8" customWidth="1"/>
    <col min="6" max="6" width="0.85546875" style="8" customWidth="1"/>
    <col min="7" max="7" width="12.7109375" style="8" customWidth="1"/>
    <col min="8" max="8" width="0.85546875" style="8" customWidth="1"/>
    <col min="9" max="9" width="12.7109375" style="8" customWidth="1"/>
    <col min="10" max="10" width="0.85546875" style="8" customWidth="1"/>
    <col min="11" max="11" width="12.7109375" style="8" customWidth="1"/>
    <col min="12" max="12" width="11.140625" style="8" customWidth="1"/>
    <col min="13" max="13" width="0.85546875" style="8" customWidth="1"/>
    <col min="14" max="129" width="11.140625" style="8" customWidth="1"/>
    <col min="130" max="16384" width="9.140625" style="8" customWidth="1"/>
  </cols>
  <sheetData>
    <row r="1" spans="1:7" ht="18.75">
      <c r="A1" s="97" t="s">
        <v>0</v>
      </c>
      <c r="D1" s="8" t="s">
        <v>1</v>
      </c>
      <c r="G1" s="98"/>
    </row>
    <row r="2" ht="12.75" customHeight="1">
      <c r="A2" s="8" t="s">
        <v>2</v>
      </c>
    </row>
    <row r="3" ht="11.25" customHeight="1"/>
    <row r="4" spans="1:11" ht="15.75">
      <c r="A4" s="62" t="s">
        <v>66</v>
      </c>
      <c r="K4" s="18"/>
    </row>
    <row r="5" spans="1:2" ht="15.75">
      <c r="A5" s="99" t="s">
        <v>3</v>
      </c>
      <c r="B5" s="99"/>
    </row>
    <row r="6" spans="1:2" ht="15.75">
      <c r="A6" s="100"/>
      <c r="B6" s="99"/>
    </row>
    <row r="7" s="101" customFormat="1" ht="5.25" customHeight="1"/>
    <row r="8" spans="1:11" s="101" customFormat="1" ht="18" customHeight="1">
      <c r="A8" s="102"/>
      <c r="B8" s="103"/>
      <c r="C8" s="102" t="s">
        <v>67</v>
      </c>
      <c r="D8" s="102"/>
      <c r="E8" s="102" t="s">
        <v>68</v>
      </c>
      <c r="F8" s="102"/>
      <c r="G8" s="102" t="s">
        <v>67</v>
      </c>
      <c r="H8" s="102"/>
      <c r="I8" s="102" t="s">
        <v>69</v>
      </c>
      <c r="J8" s="102"/>
      <c r="K8" s="102" t="s">
        <v>70</v>
      </c>
    </row>
    <row r="9" spans="1:11" s="104" customFormat="1" ht="18" customHeight="1">
      <c r="A9" s="8"/>
      <c r="B9" s="102"/>
      <c r="C9" s="103" t="s">
        <v>71</v>
      </c>
      <c r="D9" s="102"/>
      <c r="E9" s="102" t="s">
        <v>72</v>
      </c>
      <c r="F9" s="102"/>
      <c r="G9" s="102" t="s">
        <v>73</v>
      </c>
      <c r="H9" s="102"/>
      <c r="I9" s="102" t="s">
        <v>74</v>
      </c>
      <c r="J9" s="102"/>
      <c r="K9" s="102"/>
    </row>
    <row r="10" spans="3:11" ht="18" customHeight="1">
      <c r="C10" s="102" t="s">
        <v>12</v>
      </c>
      <c r="D10" s="102"/>
      <c r="E10" s="102" t="s">
        <v>12</v>
      </c>
      <c r="F10" s="102"/>
      <c r="G10" s="102" t="s">
        <v>12</v>
      </c>
      <c r="H10" s="102"/>
      <c r="I10" s="102" t="s">
        <v>12</v>
      </c>
      <c r="J10" s="102"/>
      <c r="K10" s="102" t="s">
        <v>12</v>
      </c>
    </row>
    <row r="11" spans="3:11" ht="18" customHeight="1">
      <c r="C11" s="102"/>
      <c r="D11" s="102"/>
      <c r="E11" s="102"/>
      <c r="F11" s="102"/>
      <c r="G11" s="102"/>
      <c r="H11" s="102"/>
      <c r="I11" s="102"/>
      <c r="J11" s="102"/>
      <c r="K11" s="102"/>
    </row>
    <row r="12" spans="1:11" ht="18" customHeight="1">
      <c r="A12" s="100" t="s">
        <v>6</v>
      </c>
      <c r="C12" s="101"/>
      <c r="D12" s="101"/>
      <c r="E12" s="101"/>
      <c r="F12" s="101"/>
      <c r="G12" s="101"/>
      <c r="H12" s="101"/>
      <c r="I12" s="101"/>
      <c r="J12" s="101"/>
      <c r="K12" s="101"/>
    </row>
    <row r="13" spans="1:12" ht="18" customHeight="1">
      <c r="A13" s="8" t="s">
        <v>75</v>
      </c>
      <c r="C13" s="59">
        <v>207933</v>
      </c>
      <c r="D13" s="59"/>
      <c r="E13" s="59">
        <v>0</v>
      </c>
      <c r="F13" s="59"/>
      <c r="G13" s="59">
        <v>10480</v>
      </c>
      <c r="H13" s="59"/>
      <c r="I13" s="59">
        <v>-76658</v>
      </c>
      <c r="J13" s="59"/>
      <c r="K13" s="59">
        <v>141755</v>
      </c>
      <c r="L13" s="59"/>
    </row>
    <row r="14" spans="3:11" ht="6.75" customHeight="1">
      <c r="C14" s="59"/>
      <c r="D14" s="59"/>
      <c r="E14" s="59"/>
      <c r="F14" s="59"/>
      <c r="G14" s="59"/>
      <c r="H14" s="59"/>
      <c r="I14" s="59"/>
      <c r="J14" s="59"/>
      <c r="K14" s="59"/>
    </row>
    <row r="15" spans="1:11" ht="24.75" customHeight="1">
      <c r="A15" s="8" t="s">
        <v>76</v>
      </c>
      <c r="C15" s="59"/>
      <c r="D15" s="59"/>
      <c r="E15" s="59"/>
      <c r="F15" s="59"/>
      <c r="G15" s="59"/>
      <c r="H15" s="59"/>
      <c r="I15" s="59">
        <v>-2528</v>
      </c>
      <c r="J15" s="59"/>
      <c r="K15" s="59">
        <v>-2528</v>
      </c>
    </row>
    <row r="16" spans="3:11" ht="6.75" customHeight="1">
      <c r="C16" s="105"/>
      <c r="D16" s="105"/>
      <c r="E16" s="105"/>
      <c r="F16" s="105"/>
      <c r="G16" s="105"/>
      <c r="H16" s="105"/>
      <c r="I16" s="105"/>
      <c r="J16" s="105"/>
      <c r="K16" s="105"/>
    </row>
    <row r="17" spans="1:11" ht="24" customHeight="1">
      <c r="A17" s="8" t="s">
        <v>77</v>
      </c>
      <c r="C17" s="59">
        <v>207933</v>
      </c>
      <c r="D17" s="59"/>
      <c r="E17" s="59">
        <v>0</v>
      </c>
      <c r="F17" s="59"/>
      <c r="G17" s="59">
        <v>10480</v>
      </c>
      <c r="H17" s="59"/>
      <c r="I17" s="59">
        <v>-79186</v>
      </c>
      <c r="J17" s="59"/>
      <c r="K17" s="59">
        <v>139227</v>
      </c>
    </row>
    <row r="18" spans="3:11" ht="6.75" customHeight="1">
      <c r="C18" s="59"/>
      <c r="D18" s="59"/>
      <c r="E18" s="59"/>
      <c r="F18" s="59"/>
      <c r="G18" s="59"/>
      <c r="H18" s="59"/>
      <c r="I18" s="59"/>
      <c r="J18" s="59"/>
      <c r="K18" s="59"/>
    </row>
    <row r="19" spans="1:11" ht="18" customHeight="1">
      <c r="A19" s="8" t="s">
        <v>78</v>
      </c>
      <c r="C19" s="59">
        <v>3152</v>
      </c>
      <c r="D19" s="59"/>
      <c r="E19" s="59">
        <v>0</v>
      </c>
      <c r="F19" s="59"/>
      <c r="G19" s="59">
        <v>1569</v>
      </c>
      <c r="H19" s="59"/>
      <c r="I19" s="59">
        <v>0</v>
      </c>
      <c r="J19" s="59"/>
      <c r="K19" s="59">
        <v>4721</v>
      </c>
    </row>
    <row r="20" spans="3:11" ht="6.75" customHeight="1">
      <c r="C20" s="59"/>
      <c r="D20" s="59"/>
      <c r="E20" s="59"/>
      <c r="F20" s="59"/>
      <c r="G20" s="59"/>
      <c r="H20" s="59"/>
      <c r="I20" s="59"/>
      <c r="J20" s="59"/>
      <c r="K20" s="59"/>
    </row>
    <row r="21" spans="1:11" ht="18" customHeight="1" hidden="1">
      <c r="A21" s="8" t="s">
        <v>79</v>
      </c>
      <c r="C21" s="59">
        <v>0</v>
      </c>
      <c r="D21" s="59"/>
      <c r="E21" s="59"/>
      <c r="F21" s="59"/>
      <c r="G21" s="59"/>
      <c r="H21" s="59"/>
      <c r="I21" s="59"/>
      <c r="J21" s="59"/>
      <c r="K21" s="59">
        <v>0</v>
      </c>
    </row>
    <row r="22" spans="3:11" ht="6.75" customHeight="1" hidden="1">
      <c r="C22" s="59"/>
      <c r="D22" s="59"/>
      <c r="E22" s="59"/>
      <c r="F22" s="59"/>
      <c r="G22" s="59"/>
      <c r="H22" s="59"/>
      <c r="I22" s="59"/>
      <c r="J22" s="59"/>
      <c r="K22" s="59"/>
    </row>
    <row r="23" spans="1:11" ht="18" customHeight="1" hidden="1">
      <c r="A23" s="8" t="s">
        <v>80</v>
      </c>
      <c r="C23" s="59"/>
      <c r="D23" s="59"/>
      <c r="E23" s="59"/>
      <c r="F23" s="59"/>
      <c r="G23" s="59">
        <v>0</v>
      </c>
      <c r="H23" s="59"/>
      <c r="I23" s="59"/>
      <c r="J23" s="59"/>
      <c r="K23" s="59">
        <v>0</v>
      </c>
    </row>
    <row r="24" spans="3:11" ht="4.5" customHeight="1" hidden="1">
      <c r="C24" s="59"/>
      <c r="D24" s="59"/>
      <c r="E24" s="59"/>
      <c r="F24" s="59"/>
      <c r="G24" s="59"/>
      <c r="H24" s="59"/>
      <c r="I24" s="60"/>
      <c r="J24" s="59"/>
      <c r="K24" s="59"/>
    </row>
    <row r="25" spans="1:11" ht="18" customHeight="1" hidden="1">
      <c r="A25" s="8" t="s">
        <v>81</v>
      </c>
      <c r="C25" s="60"/>
      <c r="D25" s="59"/>
      <c r="E25" s="59"/>
      <c r="F25" s="59"/>
      <c r="G25" s="60"/>
      <c r="H25" s="59"/>
      <c r="I25" s="60">
        <v>0</v>
      </c>
      <c r="J25" s="59"/>
      <c r="K25" s="59">
        <v>0</v>
      </c>
    </row>
    <row r="26" spans="3:11" ht="0.75" customHeight="1">
      <c r="C26" s="60"/>
      <c r="D26" s="59"/>
      <c r="E26" s="59"/>
      <c r="F26" s="59"/>
      <c r="G26" s="60"/>
      <c r="H26" s="59"/>
      <c r="I26" s="60"/>
      <c r="J26" s="59"/>
      <c r="K26" s="60"/>
    </row>
    <row r="27" spans="1:11" ht="18" customHeight="1">
      <c r="A27" s="8" t="s">
        <v>82</v>
      </c>
      <c r="C27" s="60">
        <v>0</v>
      </c>
      <c r="D27" s="59"/>
      <c r="E27" s="59">
        <v>-5</v>
      </c>
      <c r="F27" s="59"/>
      <c r="G27" s="60">
        <v>0</v>
      </c>
      <c r="H27" s="59"/>
      <c r="I27" s="60">
        <v>0</v>
      </c>
      <c r="J27" s="59"/>
      <c r="K27" s="59">
        <v>-5</v>
      </c>
    </row>
    <row r="28" spans="3:11" ht="6.75" customHeight="1">
      <c r="C28" s="60"/>
      <c r="D28" s="59"/>
      <c r="E28" s="59"/>
      <c r="F28" s="59"/>
      <c r="G28" s="60"/>
      <c r="H28" s="59"/>
      <c r="I28" s="60"/>
      <c r="J28" s="59"/>
      <c r="K28" s="60"/>
    </row>
    <row r="29" spans="1:11" ht="18" customHeight="1">
      <c r="A29" s="8" t="s">
        <v>83</v>
      </c>
      <c r="C29" s="60">
        <v>0</v>
      </c>
      <c r="D29" s="59"/>
      <c r="E29" s="59">
        <v>0</v>
      </c>
      <c r="F29" s="59"/>
      <c r="G29" s="60">
        <v>0</v>
      </c>
      <c r="H29" s="59"/>
      <c r="I29" s="60">
        <v>-4072</v>
      </c>
      <c r="J29" s="59"/>
      <c r="K29" s="59">
        <v>-4072</v>
      </c>
    </row>
    <row r="30" spans="2:11" ht="5.25" customHeight="1">
      <c r="B30" s="102"/>
      <c r="C30" s="105"/>
      <c r="D30" s="60"/>
      <c r="E30" s="105"/>
      <c r="F30" s="60"/>
      <c r="G30" s="105"/>
      <c r="H30" s="60"/>
      <c r="I30" s="105"/>
      <c r="J30" s="60"/>
      <c r="K30" s="105"/>
    </row>
    <row r="31" spans="3:11" ht="5.25" customHeight="1">
      <c r="C31" s="59"/>
      <c r="D31" s="59"/>
      <c r="E31" s="59"/>
      <c r="F31" s="59"/>
      <c r="G31" s="59"/>
      <c r="H31" s="59"/>
      <c r="I31" s="59"/>
      <c r="J31" s="59"/>
      <c r="K31" s="59"/>
    </row>
    <row r="32" spans="1:11" ht="18" customHeight="1" thickBot="1">
      <c r="A32" s="8" t="s">
        <v>84</v>
      </c>
      <c r="C32" s="106">
        <v>211085</v>
      </c>
      <c r="E32" s="106">
        <v>-5</v>
      </c>
      <c r="G32" s="106">
        <v>12049</v>
      </c>
      <c r="I32" s="106">
        <v>-83258</v>
      </c>
      <c r="K32" s="106">
        <v>139871</v>
      </c>
    </row>
    <row r="33" spans="3:11" ht="18" customHeight="1" thickTop="1">
      <c r="C33" s="60"/>
      <c r="D33" s="59"/>
      <c r="E33" s="59"/>
      <c r="F33" s="59"/>
      <c r="G33" s="60"/>
      <c r="H33" s="59"/>
      <c r="I33" s="60"/>
      <c r="J33" s="59"/>
      <c r="K33" s="60"/>
    </row>
    <row r="36" spans="3:11" ht="18" customHeight="1">
      <c r="C36" s="60"/>
      <c r="D36" s="59"/>
      <c r="E36" s="59"/>
      <c r="F36" s="59"/>
      <c r="G36" s="60"/>
      <c r="H36" s="59"/>
      <c r="I36" s="60"/>
      <c r="J36" s="59"/>
      <c r="K36" s="60"/>
    </row>
    <row r="37" spans="3:11" ht="18" customHeight="1">
      <c r="C37" s="60"/>
      <c r="D37" s="59"/>
      <c r="E37" s="59"/>
      <c r="F37" s="59"/>
      <c r="G37" s="60"/>
      <c r="H37" s="59"/>
      <c r="I37" s="60"/>
      <c r="J37" s="59"/>
      <c r="K37" s="60"/>
    </row>
    <row r="38" spans="1:2" ht="15.75">
      <c r="A38" s="100" t="s">
        <v>85</v>
      </c>
      <c r="B38" s="99"/>
    </row>
    <row r="39" s="101" customFormat="1" ht="5.25" customHeight="1"/>
    <row r="40" spans="1:12" ht="18" customHeight="1">
      <c r="A40" s="8" t="s">
        <v>86</v>
      </c>
      <c r="C40" s="59">
        <v>195608</v>
      </c>
      <c r="D40" s="59"/>
      <c r="E40" s="59">
        <v>0</v>
      </c>
      <c r="F40" s="59"/>
      <c r="G40" s="59">
        <v>4325</v>
      </c>
      <c r="H40" s="59"/>
      <c r="I40" s="59">
        <v>-54200</v>
      </c>
      <c r="J40" s="59"/>
      <c r="K40" s="59">
        <v>145733</v>
      </c>
      <c r="L40" s="59"/>
    </row>
    <row r="41" spans="3:11" ht="6.75" customHeight="1">
      <c r="C41" s="59"/>
      <c r="D41" s="59"/>
      <c r="E41" s="59"/>
      <c r="F41" s="59"/>
      <c r="G41" s="59"/>
      <c r="H41" s="59"/>
      <c r="I41" s="59"/>
      <c r="J41" s="59"/>
      <c r="K41" s="59"/>
    </row>
    <row r="42" spans="1:11" ht="18" customHeight="1">
      <c r="A42" s="8" t="s">
        <v>76</v>
      </c>
      <c r="C42" s="59">
        <v>0</v>
      </c>
      <c r="D42" s="59"/>
      <c r="E42" s="59">
        <v>0</v>
      </c>
      <c r="F42" s="59"/>
      <c r="G42" s="59">
        <v>0</v>
      </c>
      <c r="H42" s="59"/>
      <c r="I42" s="59">
        <v>5622</v>
      </c>
      <c r="J42" s="59"/>
      <c r="K42" s="59">
        <v>5622</v>
      </c>
    </row>
    <row r="43" spans="3:11" ht="5.25" customHeight="1">
      <c r="C43" s="105"/>
      <c r="D43" s="105"/>
      <c r="E43" s="105"/>
      <c r="F43" s="105"/>
      <c r="G43" s="105"/>
      <c r="H43" s="105"/>
      <c r="I43" s="105"/>
      <c r="J43" s="105"/>
      <c r="K43" s="105"/>
    </row>
    <row r="44" spans="1:11" ht="18" customHeight="1">
      <c r="A44" s="8" t="s">
        <v>77</v>
      </c>
      <c r="C44" s="59">
        <v>195608</v>
      </c>
      <c r="D44" s="59"/>
      <c r="E44" s="59">
        <v>0</v>
      </c>
      <c r="F44" s="59"/>
      <c r="G44" s="59">
        <v>4325</v>
      </c>
      <c r="H44" s="59"/>
      <c r="I44" s="59">
        <v>-48578</v>
      </c>
      <c r="J44" s="59"/>
      <c r="K44" s="59">
        <v>151355</v>
      </c>
    </row>
    <row r="45" spans="3:11" ht="6.75" customHeight="1">
      <c r="C45" s="59"/>
      <c r="D45" s="59"/>
      <c r="E45" s="59"/>
      <c r="F45" s="59"/>
      <c r="G45" s="59"/>
      <c r="H45" s="59"/>
      <c r="I45" s="59"/>
      <c r="J45" s="59"/>
      <c r="K45" s="59"/>
    </row>
    <row r="46" spans="1:11" ht="18" customHeight="1" hidden="1">
      <c r="A46" s="8" t="s">
        <v>87</v>
      </c>
      <c r="C46" s="59"/>
      <c r="D46" s="59"/>
      <c r="E46" s="59"/>
      <c r="F46" s="59"/>
      <c r="G46" s="59"/>
      <c r="H46" s="59"/>
      <c r="I46" s="59"/>
      <c r="J46" s="59"/>
      <c r="K46" s="59"/>
    </row>
    <row r="47" spans="1:11" ht="18" customHeight="1" hidden="1">
      <c r="A47" s="8" t="s">
        <v>88</v>
      </c>
      <c r="C47" s="59"/>
      <c r="D47" s="59"/>
      <c r="E47" s="59"/>
      <c r="F47" s="59"/>
      <c r="G47" s="59"/>
      <c r="H47" s="59"/>
      <c r="I47" s="59"/>
      <c r="J47" s="59"/>
      <c r="K47" s="59">
        <v>0</v>
      </c>
    </row>
    <row r="48" spans="3:11" ht="6.75" customHeight="1" hidden="1">
      <c r="C48" s="59"/>
      <c r="D48" s="59"/>
      <c r="E48" s="59"/>
      <c r="F48" s="59"/>
      <c r="G48" s="59"/>
      <c r="H48" s="59"/>
      <c r="I48" s="59"/>
      <c r="J48" s="59"/>
      <c r="K48" s="59"/>
    </row>
    <row r="49" spans="1:11" ht="18" customHeight="1" hidden="1">
      <c r="A49" s="8" t="s">
        <v>89</v>
      </c>
      <c r="C49" s="59"/>
      <c r="D49" s="59"/>
      <c r="E49" s="59"/>
      <c r="F49" s="59"/>
      <c r="G49" s="59"/>
      <c r="H49" s="59"/>
      <c r="I49" s="59"/>
      <c r="J49" s="59"/>
      <c r="K49" s="59">
        <v>0</v>
      </c>
    </row>
    <row r="50" spans="3:11" ht="6.75" customHeight="1" hidden="1">
      <c r="C50" s="59"/>
      <c r="D50" s="59"/>
      <c r="E50" s="59"/>
      <c r="F50" s="59"/>
      <c r="G50" s="59"/>
      <c r="H50" s="59"/>
      <c r="I50" s="59"/>
      <c r="J50" s="59"/>
      <c r="K50" s="59"/>
    </row>
    <row r="51" spans="1:11" ht="18" customHeight="1">
      <c r="A51" s="8" t="s">
        <v>78</v>
      </c>
      <c r="C51" s="59">
        <v>12325</v>
      </c>
      <c r="D51" s="59"/>
      <c r="E51" s="59">
        <v>0</v>
      </c>
      <c r="F51" s="59"/>
      <c r="G51" s="59">
        <v>6155</v>
      </c>
      <c r="H51" s="59"/>
      <c r="I51" s="59">
        <v>0</v>
      </c>
      <c r="J51" s="59"/>
      <c r="K51" s="59">
        <v>18480</v>
      </c>
    </row>
    <row r="52" spans="3:11" ht="6.75" customHeight="1">
      <c r="C52" s="59"/>
      <c r="D52" s="59"/>
      <c r="E52" s="59"/>
      <c r="F52" s="59"/>
      <c r="G52" s="59"/>
      <c r="H52" s="59"/>
      <c r="I52" s="59"/>
      <c r="J52" s="59"/>
      <c r="K52" s="59"/>
    </row>
    <row r="53" spans="1:11" ht="18" customHeight="1">
      <c r="A53" s="8" t="s">
        <v>83</v>
      </c>
      <c r="C53" s="60">
        <v>0</v>
      </c>
      <c r="D53" s="59"/>
      <c r="E53" s="59">
        <v>0</v>
      </c>
      <c r="F53" s="59"/>
      <c r="G53" s="60">
        <v>0</v>
      </c>
      <c r="H53" s="59"/>
      <c r="I53" s="60">
        <v>-28080</v>
      </c>
      <c r="J53" s="59"/>
      <c r="K53" s="59">
        <v>-28080</v>
      </c>
    </row>
    <row r="54" spans="2:11" ht="5.25" customHeight="1">
      <c r="B54" s="102"/>
      <c r="C54" s="105"/>
      <c r="D54" s="60"/>
      <c r="E54" s="105"/>
      <c r="F54" s="60"/>
      <c r="G54" s="105"/>
      <c r="H54" s="60"/>
      <c r="I54" s="105"/>
      <c r="J54" s="60"/>
      <c r="K54" s="105"/>
    </row>
    <row r="55" spans="3:11" ht="5.25" customHeight="1">
      <c r="C55" s="59"/>
      <c r="D55" s="59"/>
      <c r="E55" s="59"/>
      <c r="F55" s="59"/>
      <c r="G55" s="59"/>
      <c r="H55" s="59"/>
      <c r="I55" s="59"/>
      <c r="J55" s="59"/>
      <c r="K55" s="59"/>
    </row>
    <row r="56" spans="1:11" ht="18" customHeight="1" thickBot="1">
      <c r="A56" s="8" t="s">
        <v>90</v>
      </c>
      <c r="C56" s="106">
        <v>207933</v>
      </c>
      <c r="D56" s="59"/>
      <c r="E56" s="106">
        <v>0</v>
      </c>
      <c r="F56" s="59"/>
      <c r="G56" s="106">
        <v>10480</v>
      </c>
      <c r="H56" s="59"/>
      <c r="I56" s="106">
        <v>-76658</v>
      </c>
      <c r="J56" s="59"/>
      <c r="K56" s="106">
        <v>141755</v>
      </c>
    </row>
    <row r="57" spans="3:11" ht="18" customHeight="1" thickTop="1">
      <c r="C57" s="60"/>
      <c r="D57" s="59"/>
      <c r="E57" s="59"/>
      <c r="F57" s="59"/>
      <c r="G57" s="60"/>
      <c r="H57" s="59"/>
      <c r="I57" s="60"/>
      <c r="J57" s="59"/>
      <c r="K57" s="60"/>
    </row>
    <row r="58" spans="3:11" ht="18" customHeight="1">
      <c r="C58" s="60"/>
      <c r="D58" s="59"/>
      <c r="E58" s="59"/>
      <c r="F58" s="59"/>
      <c r="G58" s="60"/>
      <c r="H58" s="59"/>
      <c r="I58" s="60"/>
      <c r="J58" s="59"/>
      <c r="K58" s="60"/>
    </row>
    <row r="59" spans="2:10" ht="15.75">
      <c r="B59" s="10"/>
      <c r="D59" s="10"/>
      <c r="E59" s="10"/>
      <c r="F59" s="10"/>
      <c r="G59" s="10"/>
      <c r="H59" s="10"/>
      <c r="I59" s="59"/>
      <c r="J59" s="60"/>
    </row>
    <row r="60" spans="2:10" ht="15.75">
      <c r="B60" s="10"/>
      <c r="D60" s="10"/>
      <c r="E60" s="10"/>
      <c r="F60" s="10"/>
      <c r="G60" s="10"/>
      <c r="H60" s="10"/>
      <c r="I60" s="59"/>
      <c r="J60" s="60"/>
    </row>
  </sheetData>
  <printOptions/>
  <pageMargins left="0.54" right="0.42" top="0.62" bottom="1" header="0.5" footer="0.5"/>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5"/>
  <sheetViews>
    <sheetView workbookViewId="0" topLeftCell="A56">
      <selection activeCell="M79" sqref="M79"/>
    </sheetView>
  </sheetViews>
  <sheetFormatPr defaultColWidth="9.140625" defaultRowHeight="12.75"/>
  <cols>
    <col min="1" max="4" width="3.7109375" style="0" customWidth="1"/>
    <col min="5" max="5" width="41.140625" style="0" customWidth="1"/>
    <col min="6" max="6" width="1.28515625" style="0" customWidth="1"/>
    <col min="7" max="7" width="13.57421875" style="0" customWidth="1"/>
    <col min="8" max="8" width="0.9921875" style="0" customWidth="1"/>
    <col min="9" max="9" width="14.00390625" style="0" customWidth="1"/>
    <col min="10" max="10" width="0.9921875" style="0" customWidth="1"/>
    <col min="11" max="11" width="12.140625" style="136" customWidth="1"/>
    <col min="12" max="12" width="1.8515625" style="0" customWidth="1"/>
  </cols>
  <sheetData>
    <row r="1" spans="1:12" ht="18.75">
      <c r="A1" s="2" t="s">
        <v>0</v>
      </c>
      <c r="B1" s="10"/>
      <c r="C1" s="10"/>
      <c r="D1" s="10"/>
      <c r="E1" s="10"/>
      <c r="F1" s="10"/>
      <c r="G1" s="19" t="s">
        <v>1</v>
      </c>
      <c r="H1" s="11"/>
      <c r="I1" s="10"/>
      <c r="J1" s="8"/>
      <c r="K1" s="107"/>
      <c r="L1" s="8"/>
    </row>
    <row r="2" spans="1:12" ht="12.75" customHeight="1">
      <c r="A2" s="61" t="s">
        <v>2</v>
      </c>
      <c r="B2" s="10"/>
      <c r="C2" s="10"/>
      <c r="D2" s="10"/>
      <c r="E2" s="10"/>
      <c r="F2" s="10"/>
      <c r="G2" s="10"/>
      <c r="H2" s="11"/>
      <c r="I2" s="10"/>
      <c r="J2" s="8"/>
      <c r="K2" s="107"/>
      <c r="L2" s="8"/>
    </row>
    <row r="3" spans="1:12" ht="15.75">
      <c r="A3" s="10"/>
      <c r="B3" s="10"/>
      <c r="C3" s="10"/>
      <c r="D3" s="10"/>
      <c r="E3" s="10"/>
      <c r="F3" s="10"/>
      <c r="G3" s="10"/>
      <c r="H3" s="11"/>
      <c r="I3" s="10"/>
      <c r="J3" s="8"/>
      <c r="K3" s="107"/>
      <c r="L3" s="8"/>
    </row>
    <row r="4" spans="1:12" ht="15.75">
      <c r="A4" s="16" t="s">
        <v>91</v>
      </c>
      <c r="B4" s="10"/>
      <c r="C4" s="10"/>
      <c r="D4" s="10"/>
      <c r="E4" s="10"/>
      <c r="F4" s="10"/>
      <c r="H4" s="11"/>
      <c r="I4" s="10"/>
      <c r="J4" s="8"/>
      <c r="K4" s="107"/>
      <c r="L4" s="8"/>
    </row>
    <row r="5" spans="1:12" ht="15.75">
      <c r="A5" s="10" t="s">
        <v>3</v>
      </c>
      <c r="B5" s="10"/>
      <c r="C5" s="10"/>
      <c r="D5" s="10"/>
      <c r="E5" s="10"/>
      <c r="F5" s="10"/>
      <c r="G5" s="10"/>
      <c r="H5" s="11"/>
      <c r="I5" s="10"/>
      <c r="J5" s="8"/>
      <c r="K5" s="107"/>
      <c r="L5" s="8"/>
    </row>
    <row r="6" spans="1:12" ht="9.75" customHeight="1">
      <c r="A6" s="10"/>
      <c r="B6" s="10"/>
      <c r="C6" s="10"/>
      <c r="D6" s="10"/>
      <c r="E6" s="10"/>
      <c r="F6" s="10"/>
      <c r="G6" s="10"/>
      <c r="H6" s="11"/>
      <c r="I6" s="10"/>
      <c r="J6" s="8"/>
      <c r="K6" s="103"/>
      <c r="L6" s="8"/>
    </row>
    <row r="7" spans="1:12" s="108" customFormat="1" ht="13.5" customHeight="1">
      <c r="A7" s="19"/>
      <c r="B7" s="19"/>
      <c r="C7" s="19"/>
      <c r="D7" s="19"/>
      <c r="E7" s="19"/>
      <c r="F7" s="19"/>
      <c r="G7" s="19"/>
      <c r="H7" s="34"/>
      <c r="I7" s="24" t="s">
        <v>8</v>
      </c>
      <c r="J7" s="25"/>
      <c r="K7" s="25"/>
      <c r="L7" s="18"/>
    </row>
    <row r="8" spans="1:12" s="108" customFormat="1" ht="13.5" customHeight="1">
      <c r="A8" s="19"/>
      <c r="B8" s="19"/>
      <c r="C8" s="19"/>
      <c r="D8" s="19"/>
      <c r="E8" s="19"/>
      <c r="F8" s="19"/>
      <c r="G8" s="19"/>
      <c r="H8" s="34"/>
      <c r="I8" s="26" t="s">
        <v>9</v>
      </c>
      <c r="J8" s="27"/>
      <c r="K8" s="24"/>
      <c r="L8" s="18"/>
    </row>
    <row r="9" spans="1:12" s="108" customFormat="1" ht="13.5" customHeight="1">
      <c r="A9" s="19"/>
      <c r="B9" s="19"/>
      <c r="C9" s="19"/>
      <c r="D9" s="19"/>
      <c r="E9" s="19"/>
      <c r="F9" s="19"/>
      <c r="G9" s="19"/>
      <c r="H9" s="34"/>
      <c r="I9" s="30" t="s">
        <v>10</v>
      </c>
      <c r="J9" s="31"/>
      <c r="K9" s="109" t="s">
        <v>11</v>
      </c>
      <c r="L9" s="18"/>
    </row>
    <row r="10" spans="1:12" s="108" customFormat="1" ht="13.5" customHeight="1">
      <c r="A10" s="19"/>
      <c r="B10" s="19"/>
      <c r="C10" s="19"/>
      <c r="D10" s="19"/>
      <c r="E10" s="19"/>
      <c r="F10" s="19"/>
      <c r="G10" s="19"/>
      <c r="H10" s="34"/>
      <c r="I10" s="34" t="s">
        <v>12</v>
      </c>
      <c r="J10" s="18"/>
      <c r="K10" s="49" t="s">
        <v>12</v>
      </c>
      <c r="L10" s="18"/>
    </row>
    <row r="11" spans="1:12" s="108" customFormat="1" ht="15">
      <c r="A11" s="110" t="s">
        <v>92</v>
      </c>
      <c r="B11" s="19"/>
      <c r="C11" s="19"/>
      <c r="D11" s="19"/>
      <c r="E11" s="19"/>
      <c r="F11" s="19"/>
      <c r="G11" s="19"/>
      <c r="H11" s="34"/>
      <c r="I11" s="18"/>
      <c r="J11" s="70"/>
      <c r="K11" s="50"/>
      <c r="L11" s="18"/>
    </row>
    <row r="12" spans="1:12" s="108" customFormat="1" ht="5.25" customHeight="1">
      <c r="A12" s="19"/>
      <c r="B12" s="19"/>
      <c r="C12" s="19"/>
      <c r="D12" s="19"/>
      <c r="E12" s="19"/>
      <c r="F12" s="19"/>
      <c r="G12" s="19"/>
      <c r="H12" s="34"/>
      <c r="I12" s="18"/>
      <c r="J12" s="70"/>
      <c r="K12" s="50"/>
      <c r="L12" s="18"/>
    </row>
    <row r="13" spans="1:12" s="108" customFormat="1" ht="15">
      <c r="A13" s="19" t="s">
        <v>93</v>
      </c>
      <c r="B13" s="19"/>
      <c r="C13" s="19"/>
      <c r="D13" s="19"/>
      <c r="E13" s="19"/>
      <c r="F13" s="19"/>
      <c r="G13" s="19"/>
      <c r="H13" s="34"/>
      <c r="I13" s="47">
        <v>-3678</v>
      </c>
      <c r="J13" s="47"/>
      <c r="K13" s="43">
        <v>-28381</v>
      </c>
      <c r="L13" s="18"/>
    </row>
    <row r="14" spans="1:12" s="108" customFormat="1" ht="5.25" customHeight="1">
      <c r="A14" s="111"/>
      <c r="B14" s="111"/>
      <c r="C14" s="111"/>
      <c r="D14" s="111"/>
      <c r="E14" s="111"/>
      <c r="F14" s="111"/>
      <c r="G14" s="111"/>
      <c r="H14" s="112"/>
      <c r="I14" s="47"/>
      <c r="J14" s="47"/>
      <c r="K14" s="43"/>
      <c r="L14" s="18"/>
    </row>
    <row r="15" spans="1:12" s="108" customFormat="1" ht="15">
      <c r="A15" s="113" t="s">
        <v>94</v>
      </c>
      <c r="B15" s="19"/>
      <c r="C15" s="19"/>
      <c r="D15" s="19"/>
      <c r="E15" s="19"/>
      <c r="F15" s="19"/>
      <c r="G15" s="19"/>
      <c r="H15" s="34"/>
      <c r="I15" s="47"/>
      <c r="J15" s="47"/>
      <c r="K15" s="43"/>
      <c r="L15" s="114"/>
    </row>
    <row r="16" spans="1:12" s="108" customFormat="1" ht="15" hidden="1">
      <c r="A16" s="77" t="s">
        <v>95</v>
      </c>
      <c r="B16" s="19"/>
      <c r="C16" s="19"/>
      <c r="D16" s="19"/>
      <c r="E16" s="19"/>
      <c r="F16" s="19"/>
      <c r="G16" s="19"/>
      <c r="H16" s="34"/>
      <c r="I16" s="47">
        <v>0</v>
      </c>
      <c r="J16" s="47"/>
      <c r="K16" s="43"/>
      <c r="L16" s="114"/>
    </row>
    <row r="17" spans="1:12" s="108" customFormat="1" ht="15" hidden="1">
      <c r="A17" s="113" t="s">
        <v>96</v>
      </c>
      <c r="B17" s="19"/>
      <c r="C17" s="19"/>
      <c r="D17" s="19"/>
      <c r="E17" s="19"/>
      <c r="F17" s="19"/>
      <c r="G17" s="19"/>
      <c r="H17" s="34"/>
      <c r="I17" s="47">
        <v>0</v>
      </c>
      <c r="J17" s="47"/>
      <c r="K17" s="43"/>
      <c r="L17" s="114"/>
    </row>
    <row r="18" spans="1:12" s="108" customFormat="1" ht="15">
      <c r="A18" s="77" t="s">
        <v>95</v>
      </c>
      <c r="B18" s="19"/>
      <c r="C18" s="19"/>
      <c r="D18" s="19"/>
      <c r="E18" s="19"/>
      <c r="F18" s="19"/>
      <c r="G18" s="19"/>
      <c r="H18" s="34"/>
      <c r="I18" s="47">
        <v>56.966</v>
      </c>
      <c r="J18" s="47"/>
      <c r="K18" s="43">
        <v>0</v>
      </c>
      <c r="L18" s="114"/>
    </row>
    <row r="19" spans="1:12" s="108" customFormat="1" ht="15">
      <c r="A19" s="77" t="s">
        <v>19</v>
      </c>
      <c r="B19" s="19"/>
      <c r="C19" s="19"/>
      <c r="D19" s="19"/>
      <c r="E19" s="19"/>
      <c r="F19" s="19"/>
      <c r="G19" s="19"/>
      <c r="H19" s="34"/>
      <c r="I19" s="47">
        <v>202</v>
      </c>
      <c r="J19" s="47"/>
      <c r="K19" s="43">
        <v>0</v>
      </c>
      <c r="L19" s="114"/>
    </row>
    <row r="20" spans="1:12" s="108" customFormat="1" ht="15">
      <c r="A20" s="77" t="s">
        <v>97</v>
      </c>
      <c r="B20" s="19"/>
      <c r="C20" s="19"/>
      <c r="D20" s="19"/>
      <c r="E20" s="19"/>
      <c r="F20" s="19"/>
      <c r="G20" s="19"/>
      <c r="H20" s="34"/>
      <c r="I20" s="47">
        <v>4404.726</v>
      </c>
      <c r="J20" s="47"/>
      <c r="K20" s="43">
        <v>22970</v>
      </c>
      <c r="L20" s="114"/>
    </row>
    <row r="21" spans="1:12" s="108" customFormat="1" ht="15">
      <c r="A21" s="77" t="s">
        <v>98</v>
      </c>
      <c r="B21" s="19"/>
      <c r="C21" s="19"/>
      <c r="D21" s="19"/>
      <c r="E21" s="19"/>
      <c r="F21" s="19"/>
      <c r="G21" s="19"/>
      <c r="H21" s="34"/>
      <c r="I21" s="47">
        <v>0</v>
      </c>
      <c r="J21" s="47"/>
      <c r="K21" s="43">
        <v>115</v>
      </c>
      <c r="L21" s="114"/>
    </row>
    <row r="22" spans="1:12" s="108" customFormat="1" ht="15">
      <c r="A22" s="77" t="s">
        <v>99</v>
      </c>
      <c r="B22" s="19"/>
      <c r="C22" s="19"/>
      <c r="D22" s="19"/>
      <c r="E22" s="19"/>
      <c r="F22" s="19"/>
      <c r="G22" s="19"/>
      <c r="H22" s="34"/>
      <c r="I22" s="47">
        <v>0</v>
      </c>
      <c r="J22" s="47"/>
      <c r="K22" s="43">
        <v>53</v>
      </c>
      <c r="L22" s="114"/>
    </row>
    <row r="23" spans="1:12" s="108" customFormat="1" ht="15">
      <c r="A23" s="77" t="s">
        <v>100</v>
      </c>
      <c r="B23" s="19"/>
      <c r="C23" s="19"/>
      <c r="D23" s="19"/>
      <c r="E23" s="19"/>
      <c r="F23" s="19"/>
      <c r="G23" s="19"/>
      <c r="H23" s="34"/>
      <c r="I23" s="47">
        <v>0</v>
      </c>
      <c r="J23" s="47"/>
      <c r="K23" s="43">
        <v>87</v>
      </c>
      <c r="L23" s="114"/>
    </row>
    <row r="24" spans="1:12" s="108" customFormat="1" ht="15">
      <c r="A24" s="77" t="s">
        <v>101</v>
      </c>
      <c r="B24" s="19"/>
      <c r="C24" s="19"/>
      <c r="D24" s="19"/>
      <c r="E24" s="19"/>
      <c r="F24" s="19"/>
      <c r="G24" s="19"/>
      <c r="H24" s="34"/>
      <c r="I24" s="47">
        <v>0</v>
      </c>
      <c r="J24" s="47"/>
      <c r="K24" s="43">
        <v>1087</v>
      </c>
      <c r="L24" s="114"/>
    </row>
    <row r="25" spans="1:12" s="108" customFormat="1" ht="15" hidden="1">
      <c r="A25" s="113" t="s">
        <v>102</v>
      </c>
      <c r="B25" s="19"/>
      <c r="C25" s="19"/>
      <c r="D25" s="19"/>
      <c r="E25" s="19"/>
      <c r="F25" s="19"/>
      <c r="G25" s="19"/>
      <c r="H25" s="34"/>
      <c r="I25" s="47">
        <v>0</v>
      </c>
      <c r="J25" s="47"/>
      <c r="K25" s="43">
        <v>0</v>
      </c>
      <c r="L25" s="114"/>
    </row>
    <row r="26" spans="1:12" s="108" customFormat="1" ht="15">
      <c r="A26" s="113" t="s">
        <v>103</v>
      </c>
      <c r="B26" s="19"/>
      <c r="C26" s="19"/>
      <c r="D26" s="19"/>
      <c r="E26" s="19"/>
      <c r="F26" s="19"/>
      <c r="G26" s="19"/>
      <c r="H26" s="34"/>
      <c r="I26" s="47">
        <v>6394</v>
      </c>
      <c r="J26" s="47"/>
      <c r="K26" s="43">
        <v>9724</v>
      </c>
      <c r="L26" s="114"/>
    </row>
    <row r="27" spans="1:12" s="108" customFormat="1" ht="15" hidden="1">
      <c r="A27" s="113" t="s">
        <v>104</v>
      </c>
      <c r="B27" s="19"/>
      <c r="C27" s="19"/>
      <c r="D27" s="19"/>
      <c r="E27" s="19"/>
      <c r="F27" s="19"/>
      <c r="G27" s="19"/>
      <c r="H27" s="34"/>
      <c r="I27" s="47">
        <v>0</v>
      </c>
      <c r="J27" s="47"/>
      <c r="K27" s="43"/>
      <c r="L27" s="114"/>
    </row>
    <row r="28" spans="1:12" s="108" customFormat="1" ht="15">
      <c r="A28" s="113" t="s">
        <v>105</v>
      </c>
      <c r="B28" s="19"/>
      <c r="C28" s="19"/>
      <c r="D28" s="19"/>
      <c r="E28" s="19"/>
      <c r="F28" s="19"/>
      <c r="G28" s="19"/>
      <c r="H28" s="34"/>
      <c r="I28" s="47">
        <v>498</v>
      </c>
      <c r="J28" s="47"/>
      <c r="K28" s="43">
        <v>1387</v>
      </c>
      <c r="L28" s="114"/>
    </row>
    <row r="29" spans="1:12" s="108" customFormat="1" ht="15" hidden="1">
      <c r="A29" s="113" t="s">
        <v>106</v>
      </c>
      <c r="B29" s="19"/>
      <c r="C29" s="19"/>
      <c r="D29" s="19"/>
      <c r="E29" s="19"/>
      <c r="F29" s="19"/>
      <c r="G29" s="19"/>
      <c r="H29" s="34"/>
      <c r="I29" s="47">
        <v>0</v>
      </c>
      <c r="J29" s="47"/>
      <c r="K29" s="43"/>
      <c r="L29" s="114"/>
    </row>
    <row r="30" spans="1:12" s="108" customFormat="1" ht="15" hidden="1">
      <c r="A30" s="113" t="s">
        <v>107</v>
      </c>
      <c r="B30" s="19"/>
      <c r="C30" s="19"/>
      <c r="D30" s="19"/>
      <c r="E30" s="19"/>
      <c r="F30" s="19"/>
      <c r="G30" s="19"/>
      <c r="H30" s="34"/>
      <c r="I30" s="47">
        <v>0</v>
      </c>
      <c r="J30" s="47"/>
      <c r="K30" s="43"/>
      <c r="L30" s="114"/>
    </row>
    <row r="31" spans="1:12" s="108" customFormat="1" ht="15" hidden="1">
      <c r="A31" s="113" t="s">
        <v>108</v>
      </c>
      <c r="B31" s="19"/>
      <c r="C31" s="19"/>
      <c r="D31" s="19"/>
      <c r="E31" s="19"/>
      <c r="F31" s="19"/>
      <c r="G31" s="19"/>
      <c r="H31" s="34"/>
      <c r="I31" s="47">
        <v>0</v>
      </c>
      <c r="J31" s="47"/>
      <c r="K31" s="43"/>
      <c r="L31" s="114"/>
    </row>
    <row r="32" spans="1:12" s="108" customFormat="1" ht="5.25" customHeight="1">
      <c r="A32" s="18"/>
      <c r="B32" s="19"/>
      <c r="C32" s="19"/>
      <c r="D32" s="18"/>
      <c r="E32" s="18"/>
      <c r="F32" s="18"/>
      <c r="G32" s="18"/>
      <c r="H32" s="34"/>
      <c r="I32" s="45"/>
      <c r="J32" s="47"/>
      <c r="K32" s="45"/>
      <c r="L32" s="18"/>
    </row>
    <row r="33" spans="1:12" s="108" customFormat="1" ht="15">
      <c r="A33" s="111" t="s">
        <v>109</v>
      </c>
      <c r="B33" s="19"/>
      <c r="C33" s="19"/>
      <c r="D33" s="18"/>
      <c r="E33" s="18"/>
      <c r="F33" s="18"/>
      <c r="G33" s="18"/>
      <c r="H33" s="34"/>
      <c r="I33" s="43">
        <v>7877.691999999999</v>
      </c>
      <c r="J33" s="47"/>
      <c r="K33" s="43">
        <v>7042</v>
      </c>
      <c r="L33" s="18"/>
    </row>
    <row r="34" spans="1:12" s="108" customFormat="1" ht="5.25" customHeight="1">
      <c r="A34" s="111"/>
      <c r="B34" s="111"/>
      <c r="C34" s="111"/>
      <c r="D34" s="111"/>
      <c r="E34" s="111"/>
      <c r="F34" s="111"/>
      <c r="G34" s="111"/>
      <c r="H34" s="112"/>
      <c r="I34" s="115"/>
      <c r="J34" s="47"/>
      <c r="K34" s="115"/>
      <c r="L34" s="114"/>
    </row>
    <row r="35" spans="1:12" s="108" customFormat="1" ht="15">
      <c r="A35" s="111" t="s">
        <v>110</v>
      </c>
      <c r="B35" s="111"/>
      <c r="C35" s="111"/>
      <c r="D35" s="111"/>
      <c r="E35" s="111"/>
      <c r="F35" s="111"/>
      <c r="G35" s="111"/>
      <c r="H35" s="112"/>
      <c r="I35" s="115"/>
      <c r="J35" s="47"/>
      <c r="K35" s="115"/>
      <c r="L35" s="114"/>
    </row>
    <row r="36" spans="1:12" s="108" customFormat="1" ht="15">
      <c r="A36" s="111"/>
      <c r="B36" s="111"/>
      <c r="C36" s="111"/>
      <c r="D36" s="111"/>
      <c r="E36" s="111"/>
      <c r="F36" s="111"/>
      <c r="G36" s="111"/>
      <c r="H36" s="112"/>
      <c r="I36" s="115"/>
      <c r="J36" s="47"/>
      <c r="K36" s="115"/>
      <c r="L36" s="114"/>
    </row>
    <row r="37" spans="1:12" s="108" customFormat="1" ht="16.5">
      <c r="A37" s="111"/>
      <c r="B37" s="116" t="s">
        <v>111</v>
      </c>
      <c r="C37" s="111"/>
      <c r="D37" s="111"/>
      <c r="E37" s="111"/>
      <c r="F37" s="111"/>
      <c r="G37" s="111"/>
      <c r="H37" s="112"/>
      <c r="I37" s="115">
        <v>587</v>
      </c>
      <c r="J37" s="47"/>
      <c r="K37" s="115">
        <v>-3432</v>
      </c>
      <c r="L37" s="114"/>
    </row>
    <row r="38" spans="1:12" s="108" customFormat="1" ht="16.5">
      <c r="A38" s="111"/>
      <c r="B38" s="116" t="s">
        <v>112</v>
      </c>
      <c r="C38" s="111"/>
      <c r="D38" s="111"/>
      <c r="E38" s="111"/>
      <c r="F38" s="111"/>
      <c r="G38" s="111"/>
      <c r="H38" s="112"/>
      <c r="I38" s="115">
        <v>269</v>
      </c>
      <c r="J38" s="47"/>
      <c r="K38" s="115">
        <v>2677</v>
      </c>
      <c r="L38" s="114"/>
    </row>
    <row r="39" spans="1:12" s="108" customFormat="1" ht="16.5">
      <c r="A39" s="111"/>
      <c r="B39" s="116" t="s">
        <v>113</v>
      </c>
      <c r="C39" s="111"/>
      <c r="D39" s="111"/>
      <c r="E39" s="111"/>
      <c r="F39" s="111"/>
      <c r="G39" s="111"/>
      <c r="H39" s="112"/>
      <c r="I39" s="115">
        <v>1430</v>
      </c>
      <c r="J39" s="47"/>
      <c r="K39" s="115">
        <v>3782</v>
      </c>
      <c r="L39" s="114"/>
    </row>
    <row r="40" spans="1:12" s="108" customFormat="1" ht="5.25" customHeight="1">
      <c r="A40" s="18"/>
      <c r="B40" s="18"/>
      <c r="C40" s="18"/>
      <c r="D40" s="19"/>
      <c r="E40" s="19"/>
      <c r="F40" s="19"/>
      <c r="G40" s="19"/>
      <c r="H40" s="19"/>
      <c r="I40" s="45"/>
      <c r="J40" s="47"/>
      <c r="K40" s="45"/>
      <c r="L40" s="18"/>
    </row>
    <row r="41" spans="1:12" s="108" customFormat="1" ht="15">
      <c r="A41" s="117" t="s">
        <v>114</v>
      </c>
      <c r="B41" s="18"/>
      <c r="C41" s="19"/>
      <c r="D41" s="19"/>
      <c r="E41" s="19"/>
      <c r="F41" s="19"/>
      <c r="G41" s="19"/>
      <c r="H41" s="34"/>
      <c r="I41" s="43">
        <v>10163.692</v>
      </c>
      <c r="J41" s="47"/>
      <c r="K41" s="43">
        <v>10069</v>
      </c>
      <c r="L41" s="18"/>
    </row>
    <row r="42" spans="1:12" s="108" customFormat="1" ht="5.25" customHeight="1">
      <c r="A42" s="18"/>
      <c r="B42" s="114"/>
      <c r="C42" s="111"/>
      <c r="D42" s="111"/>
      <c r="E42" s="111"/>
      <c r="F42" s="111"/>
      <c r="G42" s="111"/>
      <c r="H42" s="112"/>
      <c r="I42" s="118"/>
      <c r="J42" s="47"/>
      <c r="K42" s="118"/>
      <c r="L42" s="18"/>
    </row>
    <row r="43" spans="1:12" s="108" customFormat="1" ht="15">
      <c r="A43" s="18" t="s">
        <v>115</v>
      </c>
      <c r="B43" s="18"/>
      <c r="C43" s="18"/>
      <c r="D43" s="19"/>
      <c r="E43" s="19"/>
      <c r="F43" s="19"/>
      <c r="G43" s="19"/>
      <c r="H43" s="19"/>
      <c r="I43" s="119">
        <v>-1697</v>
      </c>
      <c r="J43" s="47"/>
      <c r="K43" s="119">
        <v>-1408</v>
      </c>
      <c r="L43" s="18"/>
    </row>
    <row r="44" spans="1:12" s="108" customFormat="1" ht="13.5" customHeight="1">
      <c r="A44" s="18"/>
      <c r="B44" s="18"/>
      <c r="C44" s="18"/>
      <c r="D44" s="19"/>
      <c r="E44" s="19"/>
      <c r="F44" s="19"/>
      <c r="G44" s="19"/>
      <c r="H44" s="19"/>
      <c r="I44" s="45"/>
      <c r="J44" s="47"/>
      <c r="K44" s="45"/>
      <c r="L44" s="18"/>
    </row>
    <row r="45" spans="1:12" s="124" customFormat="1" ht="15">
      <c r="A45" s="120" t="s">
        <v>116</v>
      </c>
      <c r="B45" s="121"/>
      <c r="C45" s="63"/>
      <c r="D45" s="63"/>
      <c r="E45" s="63"/>
      <c r="F45" s="63"/>
      <c r="G45" s="63"/>
      <c r="H45" s="66"/>
      <c r="I45" s="122">
        <v>8466.692</v>
      </c>
      <c r="J45" s="123"/>
      <c r="K45" s="122">
        <v>8661</v>
      </c>
      <c r="L45" s="121"/>
    </row>
    <row r="46" spans="1:12" s="108" customFormat="1" ht="12.75" customHeight="1">
      <c r="A46" s="117"/>
      <c r="B46" s="18"/>
      <c r="C46" s="19"/>
      <c r="D46" s="19"/>
      <c r="E46" s="19"/>
      <c r="F46" s="19"/>
      <c r="G46" s="19"/>
      <c r="H46" s="34"/>
      <c r="I46" s="84"/>
      <c r="J46" s="70"/>
      <c r="K46" s="84"/>
      <c r="L46" s="18"/>
    </row>
    <row r="47" spans="1:12" s="108" customFormat="1" ht="15">
      <c r="A47" s="121" t="s">
        <v>117</v>
      </c>
      <c r="B47" s="18"/>
      <c r="C47" s="19"/>
      <c r="D47" s="19"/>
      <c r="E47" s="19"/>
      <c r="F47" s="19"/>
      <c r="G47" s="19"/>
      <c r="H47" s="34"/>
      <c r="I47" s="47"/>
      <c r="J47" s="47"/>
      <c r="K47" s="47"/>
      <c r="L47" s="18"/>
    </row>
    <row r="48" spans="1:12" s="108" customFormat="1" ht="5.25" customHeight="1">
      <c r="A48" s="18"/>
      <c r="B48" s="18"/>
      <c r="C48" s="19"/>
      <c r="D48" s="19"/>
      <c r="E48" s="19"/>
      <c r="F48" s="19"/>
      <c r="G48" s="19"/>
      <c r="H48" s="34"/>
      <c r="I48" s="43"/>
      <c r="J48" s="47"/>
      <c r="K48" s="43"/>
      <c r="L48" s="18"/>
    </row>
    <row r="49" spans="1:12" s="108" customFormat="1" ht="15" customHeight="1">
      <c r="A49" s="18" t="s">
        <v>118</v>
      </c>
      <c r="B49" s="18"/>
      <c r="C49" s="19"/>
      <c r="D49" s="19"/>
      <c r="E49" s="19"/>
      <c r="F49" s="19"/>
      <c r="G49" s="19"/>
      <c r="H49" s="34"/>
      <c r="I49" s="42">
        <v>137</v>
      </c>
      <c r="J49" s="47"/>
      <c r="K49" s="43">
        <v>0</v>
      </c>
      <c r="L49" s="18"/>
    </row>
    <row r="50" spans="1:12" s="108" customFormat="1" ht="15" customHeight="1">
      <c r="A50" s="18" t="s">
        <v>82</v>
      </c>
      <c r="B50" s="18"/>
      <c r="C50" s="19"/>
      <c r="D50" s="19"/>
      <c r="E50" s="19"/>
      <c r="F50" s="19"/>
      <c r="G50" s="19"/>
      <c r="H50" s="34"/>
      <c r="I50" s="42">
        <v>-5.446</v>
      </c>
      <c r="J50" s="47"/>
      <c r="K50" s="43">
        <v>0</v>
      </c>
      <c r="L50" s="18"/>
    </row>
    <row r="51" spans="1:12" s="108" customFormat="1" ht="15" customHeight="1">
      <c r="A51" s="18" t="s">
        <v>119</v>
      </c>
      <c r="B51" s="18"/>
      <c r="C51" s="19"/>
      <c r="D51" s="19"/>
      <c r="E51" s="19"/>
      <c r="F51" s="19"/>
      <c r="G51" s="19"/>
      <c r="H51" s="34"/>
      <c r="I51" s="42">
        <v>0</v>
      </c>
      <c r="J51" s="47"/>
      <c r="K51" s="43">
        <v>361</v>
      </c>
      <c r="L51" s="18"/>
    </row>
    <row r="52" spans="1:12" s="108" customFormat="1" ht="15">
      <c r="A52" s="18" t="s">
        <v>120</v>
      </c>
      <c r="B52" s="19"/>
      <c r="C52" s="18"/>
      <c r="D52" s="18"/>
      <c r="E52" s="18"/>
      <c r="F52" s="18"/>
      <c r="G52" s="18"/>
      <c r="H52" s="19"/>
      <c r="I52" s="43">
        <v>-16711</v>
      </c>
      <c r="J52" s="47"/>
      <c r="K52" s="43">
        <v>-38789</v>
      </c>
      <c r="L52" s="18"/>
    </row>
    <row r="53" spans="1:12" s="108" customFormat="1" ht="5.25" customHeight="1">
      <c r="A53" s="18"/>
      <c r="B53" s="18"/>
      <c r="C53" s="18"/>
      <c r="D53" s="19"/>
      <c r="E53" s="19"/>
      <c r="F53" s="19"/>
      <c r="G53" s="19"/>
      <c r="H53" s="19"/>
      <c r="I53" s="45"/>
      <c r="J53" s="47"/>
      <c r="K53" s="45"/>
      <c r="L53" s="18"/>
    </row>
    <row r="54" spans="1:12" s="124" customFormat="1" ht="15">
      <c r="A54" s="125" t="s">
        <v>121</v>
      </c>
      <c r="B54" s="125"/>
      <c r="C54" s="121"/>
      <c r="D54" s="126"/>
      <c r="E54" s="126"/>
      <c r="F54" s="126"/>
      <c r="G54" s="126"/>
      <c r="H54" s="126"/>
      <c r="I54" s="115">
        <v>-16579.446</v>
      </c>
      <c r="J54" s="123"/>
      <c r="K54" s="115">
        <v>-38428</v>
      </c>
      <c r="L54" s="121"/>
    </row>
    <row r="55" spans="1:12" s="108" customFormat="1" ht="12.75" customHeight="1">
      <c r="A55" s="18"/>
      <c r="B55" s="18"/>
      <c r="C55" s="19"/>
      <c r="D55" s="19"/>
      <c r="E55" s="19"/>
      <c r="F55" s="19"/>
      <c r="G55" s="19"/>
      <c r="H55" s="34"/>
      <c r="I55" s="47"/>
      <c r="J55" s="47"/>
      <c r="K55" s="47"/>
      <c r="L55" s="18"/>
    </row>
    <row r="56" spans="1:12" s="108" customFormat="1" ht="15">
      <c r="A56" s="121" t="s">
        <v>122</v>
      </c>
      <c r="B56" s="18"/>
      <c r="C56" s="19"/>
      <c r="D56" s="19"/>
      <c r="E56" s="19"/>
      <c r="F56" s="19"/>
      <c r="G56" s="19"/>
      <c r="H56" s="34"/>
      <c r="I56" s="47"/>
      <c r="J56" s="47"/>
      <c r="K56" s="47"/>
      <c r="L56" s="18"/>
    </row>
    <row r="57" spans="1:12" s="108" customFormat="1" ht="5.25" customHeight="1">
      <c r="A57" s="18"/>
      <c r="B57" s="18"/>
      <c r="C57" s="19"/>
      <c r="D57" s="19"/>
      <c r="E57" s="19"/>
      <c r="F57" s="19"/>
      <c r="G57" s="19"/>
      <c r="H57" s="34"/>
      <c r="I57" s="74"/>
      <c r="J57" s="47"/>
      <c r="K57" s="74"/>
      <c r="L57" s="18"/>
    </row>
    <row r="58" spans="1:12" s="108" customFormat="1" ht="15">
      <c r="A58" s="18" t="s">
        <v>123</v>
      </c>
      <c r="B58" s="18"/>
      <c r="C58" s="19"/>
      <c r="D58" s="19"/>
      <c r="E58" s="19"/>
      <c r="F58" s="19"/>
      <c r="G58" s="19"/>
      <c r="H58" s="34"/>
      <c r="I58" s="76">
        <v>-7.447</v>
      </c>
      <c r="J58" s="47"/>
      <c r="K58" s="76">
        <v>-8</v>
      </c>
      <c r="L58" s="18"/>
    </row>
    <row r="59" spans="1:12" s="108" customFormat="1" ht="15">
      <c r="A59" s="18" t="s">
        <v>124</v>
      </c>
      <c r="B59" s="18"/>
      <c r="C59" s="19"/>
      <c r="D59" s="19"/>
      <c r="E59" s="19"/>
      <c r="F59" s="19"/>
      <c r="G59" s="19"/>
      <c r="H59" s="34"/>
      <c r="I59" s="76">
        <v>0</v>
      </c>
      <c r="J59" s="47"/>
      <c r="K59" s="76">
        <v>3185</v>
      </c>
      <c r="L59" s="18"/>
    </row>
    <row r="60" spans="1:12" s="108" customFormat="1" ht="15">
      <c r="A60" s="18" t="s">
        <v>125</v>
      </c>
      <c r="B60" s="18"/>
      <c r="C60" s="19"/>
      <c r="D60" s="19"/>
      <c r="E60" s="19"/>
      <c r="F60" s="19"/>
      <c r="G60" s="19"/>
      <c r="H60" s="34"/>
      <c r="I60" s="76">
        <v>0</v>
      </c>
      <c r="J60" s="47"/>
      <c r="K60" s="76">
        <v>-5638</v>
      </c>
      <c r="L60" s="18"/>
    </row>
    <row r="61" spans="1:12" s="108" customFormat="1" ht="15">
      <c r="A61" s="18" t="s">
        <v>126</v>
      </c>
      <c r="B61" s="18"/>
      <c r="C61" s="19"/>
      <c r="D61" s="19"/>
      <c r="E61" s="19"/>
      <c r="F61" s="19"/>
      <c r="G61" s="19"/>
      <c r="H61" s="34"/>
      <c r="I61" s="75">
        <v>9662</v>
      </c>
      <c r="J61" s="47"/>
      <c r="K61" s="75">
        <v>31737</v>
      </c>
      <c r="L61" s="18"/>
    </row>
    <row r="62" spans="1:12" s="108" customFormat="1" ht="5.25" customHeight="1">
      <c r="A62" s="18"/>
      <c r="B62" s="18"/>
      <c r="C62" s="19"/>
      <c r="D62" s="19"/>
      <c r="E62" s="19"/>
      <c r="F62" s="19"/>
      <c r="G62" s="19"/>
      <c r="H62" s="34"/>
      <c r="I62" s="80"/>
      <c r="J62" s="47"/>
      <c r="K62" s="80"/>
      <c r="L62" s="18"/>
    </row>
    <row r="63" spans="1:12" s="124" customFormat="1" ht="15">
      <c r="A63" s="125" t="s">
        <v>127</v>
      </c>
      <c r="B63" s="125"/>
      <c r="C63" s="126"/>
      <c r="D63" s="126"/>
      <c r="E63" s="126"/>
      <c r="F63" s="126"/>
      <c r="G63" s="126"/>
      <c r="H63" s="127"/>
      <c r="I63" s="115">
        <v>9654.553</v>
      </c>
      <c r="J63" s="123"/>
      <c r="K63" s="115">
        <v>29276</v>
      </c>
      <c r="L63" s="121"/>
    </row>
    <row r="64" spans="1:12" s="108" customFormat="1" ht="5.25" customHeight="1">
      <c r="A64" s="114"/>
      <c r="B64" s="114"/>
      <c r="C64" s="111"/>
      <c r="D64" s="111"/>
      <c r="E64" s="111"/>
      <c r="F64" s="111"/>
      <c r="G64" s="111"/>
      <c r="H64" s="112"/>
      <c r="I64" s="128"/>
      <c r="J64" s="47"/>
      <c r="K64" s="128"/>
      <c r="L64" s="18"/>
    </row>
    <row r="65" spans="1:12" s="108" customFormat="1" ht="5.25" customHeight="1">
      <c r="A65" s="18"/>
      <c r="B65" s="18"/>
      <c r="C65" s="19"/>
      <c r="D65" s="19"/>
      <c r="E65" s="19"/>
      <c r="F65" s="19"/>
      <c r="G65" s="19"/>
      <c r="H65" s="34"/>
      <c r="I65" s="47"/>
      <c r="J65" s="47"/>
      <c r="K65" s="47"/>
      <c r="L65" s="18"/>
    </row>
    <row r="66" spans="1:12" s="124" customFormat="1" ht="15">
      <c r="A66" s="129" t="s">
        <v>128</v>
      </c>
      <c r="B66" s="121"/>
      <c r="C66" s="63"/>
      <c r="D66" s="63"/>
      <c r="E66" s="63"/>
      <c r="F66" s="63"/>
      <c r="G66" s="63"/>
      <c r="H66" s="66"/>
      <c r="I66" s="43">
        <v>1542.798999999999</v>
      </c>
      <c r="J66" s="123"/>
      <c r="K66" s="43">
        <v>-491</v>
      </c>
      <c r="L66" s="121"/>
    </row>
    <row r="67" spans="1:12" s="108" customFormat="1" ht="4.5" customHeight="1">
      <c r="A67" s="18"/>
      <c r="B67" s="18"/>
      <c r="C67" s="19"/>
      <c r="D67" s="19"/>
      <c r="E67" s="19"/>
      <c r="F67" s="19"/>
      <c r="G67" s="19"/>
      <c r="H67" s="34"/>
      <c r="I67" s="47"/>
      <c r="J67" s="47"/>
      <c r="K67" s="47"/>
      <c r="L67" s="18"/>
    </row>
    <row r="68" spans="1:12" s="108" customFormat="1" ht="15">
      <c r="A68" s="129" t="s">
        <v>129</v>
      </c>
      <c r="B68" s="19"/>
      <c r="C68" s="19"/>
      <c r="D68" s="19"/>
      <c r="E68" s="19"/>
      <c r="F68" s="19"/>
      <c r="G68" s="19"/>
      <c r="H68" s="34"/>
      <c r="I68" s="43">
        <v>-1534</v>
      </c>
      <c r="J68" s="47"/>
      <c r="K68" s="43">
        <v>-1043</v>
      </c>
      <c r="L68" s="114"/>
    </row>
    <row r="69" spans="1:12" s="108" customFormat="1" ht="4.5" customHeight="1">
      <c r="A69" s="130"/>
      <c r="B69" s="19"/>
      <c r="C69" s="19"/>
      <c r="D69" s="19"/>
      <c r="E69" s="19"/>
      <c r="F69" s="19"/>
      <c r="G69" s="19"/>
      <c r="H69" s="34"/>
      <c r="I69" s="45"/>
      <c r="J69" s="47"/>
      <c r="K69" s="45"/>
      <c r="L69" s="114"/>
    </row>
    <row r="70" spans="1:12" s="108" customFormat="1" ht="15">
      <c r="A70" s="131" t="s">
        <v>130</v>
      </c>
      <c r="B70" s="19"/>
      <c r="C70" s="19"/>
      <c r="D70" s="19"/>
      <c r="E70" s="19"/>
      <c r="F70" s="19"/>
      <c r="G70" s="19"/>
      <c r="H70" s="34"/>
      <c r="I70" s="43">
        <v>8.798999999999069</v>
      </c>
      <c r="J70" s="47"/>
      <c r="K70" s="43">
        <v>-1534</v>
      </c>
      <c r="L70" s="114"/>
    </row>
    <row r="71" spans="1:12" s="108" customFormat="1" ht="4.5" customHeight="1" thickBot="1">
      <c r="A71" s="130"/>
      <c r="B71" s="19"/>
      <c r="C71" s="19"/>
      <c r="D71" s="19"/>
      <c r="E71" s="19"/>
      <c r="F71" s="19"/>
      <c r="G71" s="19"/>
      <c r="H71" s="34"/>
      <c r="I71" s="132"/>
      <c r="J71" s="47"/>
      <c r="K71" s="132"/>
      <c r="L71" s="114"/>
    </row>
    <row r="72" spans="1:12" s="108" customFormat="1" ht="15">
      <c r="A72" s="133" t="s">
        <v>131</v>
      </c>
      <c r="B72" s="19"/>
      <c r="C72" s="19"/>
      <c r="D72" s="19"/>
      <c r="E72" s="19"/>
      <c r="F72" s="19"/>
      <c r="G72" s="19"/>
      <c r="H72" s="34"/>
      <c r="I72" s="43"/>
      <c r="J72" s="47"/>
      <c r="K72" s="43"/>
      <c r="L72" s="114"/>
    </row>
    <row r="73" spans="1:12" s="108" customFormat="1" ht="15">
      <c r="A73" s="133"/>
      <c r="B73" s="108" t="s">
        <v>45</v>
      </c>
      <c r="C73" s="19"/>
      <c r="D73" s="19"/>
      <c r="E73" s="19"/>
      <c r="F73" s="19"/>
      <c r="G73" s="19"/>
      <c r="H73" s="34"/>
      <c r="I73" s="43">
        <v>4306</v>
      </c>
      <c r="J73" s="47"/>
      <c r="K73" s="43">
        <v>5362</v>
      </c>
      <c r="L73" s="114"/>
    </row>
    <row r="74" spans="1:12" s="108" customFormat="1" ht="15">
      <c r="A74" s="133"/>
      <c r="B74" s="19" t="s">
        <v>132</v>
      </c>
      <c r="C74" s="19"/>
      <c r="D74" s="19"/>
      <c r="E74" s="19"/>
      <c r="F74" s="19"/>
      <c r="G74" s="19"/>
      <c r="H74" s="34"/>
      <c r="I74" s="43">
        <v>-4297</v>
      </c>
      <c r="J74" s="47"/>
      <c r="K74" s="43">
        <v>-6896</v>
      </c>
      <c r="L74" s="114"/>
    </row>
    <row r="75" spans="1:12" s="108" customFormat="1" ht="4.5" customHeight="1">
      <c r="A75" s="133"/>
      <c r="B75" s="19"/>
      <c r="C75" s="19"/>
      <c r="D75" s="19"/>
      <c r="E75" s="19"/>
      <c r="F75" s="19"/>
      <c r="G75" s="19"/>
      <c r="H75" s="34"/>
      <c r="I75" s="45"/>
      <c r="J75" s="47"/>
      <c r="K75" s="45"/>
      <c r="L75" s="114"/>
    </row>
    <row r="76" spans="1:12" s="108" customFormat="1" ht="15">
      <c r="A76" s="133"/>
      <c r="B76" s="19"/>
      <c r="C76" s="19"/>
      <c r="D76" s="19"/>
      <c r="E76" s="19"/>
      <c r="F76" s="19"/>
      <c r="G76" s="19"/>
      <c r="H76" s="34"/>
      <c r="I76" s="43">
        <v>9</v>
      </c>
      <c r="J76" s="47"/>
      <c r="K76" s="43">
        <v>-1534</v>
      </c>
      <c r="L76" s="114"/>
    </row>
    <row r="77" spans="1:12" s="108" customFormat="1" ht="4.5" customHeight="1" thickBot="1">
      <c r="A77" s="19"/>
      <c r="F77" s="19"/>
      <c r="G77" s="19"/>
      <c r="H77" s="34"/>
      <c r="I77" s="134"/>
      <c r="J77" s="70"/>
      <c r="K77" s="134"/>
      <c r="L77" s="18"/>
    </row>
    <row r="78" spans="1:12" s="108" customFormat="1" ht="13.5" customHeight="1">
      <c r="A78" s="117"/>
      <c r="B78" s="114"/>
      <c r="C78" s="111"/>
      <c r="D78" s="111"/>
      <c r="E78" s="111"/>
      <c r="F78" s="111"/>
      <c r="G78" s="111"/>
      <c r="H78" s="112"/>
      <c r="I78" s="47"/>
      <c r="J78" s="47"/>
      <c r="K78" s="47"/>
      <c r="L78" s="114"/>
    </row>
    <row r="79" spans="2:14" s="108" customFormat="1" ht="15">
      <c r="B79" s="19"/>
      <c r="C79" s="18"/>
      <c r="D79" s="19"/>
      <c r="E79" s="19"/>
      <c r="F79" s="19"/>
      <c r="G79" s="19"/>
      <c r="H79" s="84"/>
      <c r="I79" s="34"/>
      <c r="J79" s="42"/>
      <c r="K79" s="47"/>
      <c r="L79" s="43"/>
      <c r="M79" s="47"/>
      <c r="N79" s="43"/>
    </row>
    <row r="80" spans="2:14" s="108" customFormat="1" ht="15">
      <c r="B80" s="19"/>
      <c r="C80" s="18"/>
      <c r="D80" s="19"/>
      <c r="E80" s="19"/>
      <c r="F80" s="19"/>
      <c r="G80" s="19"/>
      <c r="H80" s="84"/>
      <c r="I80" s="34"/>
      <c r="J80" s="42"/>
      <c r="K80" s="47"/>
      <c r="L80" s="43"/>
      <c r="M80" s="47"/>
      <c r="N80" s="43"/>
    </row>
    <row r="81" spans="9:11" s="18" customFormat="1" ht="15">
      <c r="I81" s="22"/>
      <c r="K81" s="50"/>
    </row>
    <row r="82" s="108" customFormat="1" ht="15">
      <c r="K82" s="135"/>
    </row>
    <row r="83" s="108" customFormat="1" ht="15">
      <c r="K83" s="135"/>
    </row>
    <row r="84" s="108" customFormat="1" ht="15">
      <c r="K84" s="135"/>
    </row>
    <row r="85" s="108" customFormat="1" ht="15">
      <c r="K85" s="135"/>
    </row>
  </sheetData>
  <printOptions/>
  <pageMargins left="0.75" right="0.45" top="0.53" bottom="0.66" header="0.31" footer="0.5"/>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1:P296"/>
  <sheetViews>
    <sheetView workbookViewId="0" topLeftCell="A273">
      <selection activeCell="P288" sqref="P288"/>
    </sheetView>
  </sheetViews>
  <sheetFormatPr defaultColWidth="9.140625" defaultRowHeight="12.75"/>
  <cols>
    <col min="1" max="1" width="4.421875" style="10" customWidth="1"/>
    <col min="2" max="3" width="2.8515625" style="10" customWidth="1"/>
    <col min="4" max="4" width="30.7109375" style="10" customWidth="1"/>
    <col min="5" max="5" width="1.1484375" style="10" customWidth="1"/>
    <col min="6" max="6" width="11.7109375" style="10" customWidth="1"/>
    <col min="7" max="7" width="0.85546875" style="11" customWidth="1"/>
    <col min="8" max="8" width="11.7109375" style="12" customWidth="1"/>
    <col min="9" max="9" width="1.1484375" style="13" customWidth="1"/>
    <col min="10" max="10" width="11.7109375" style="12" customWidth="1"/>
    <col min="11" max="11" width="1.1484375" style="8" customWidth="1"/>
    <col min="12" max="12" width="11.7109375" style="10" customWidth="1"/>
    <col min="13" max="13" width="1.1484375" style="10" customWidth="1"/>
    <col min="14" max="14" width="11.7109375" style="8" customWidth="1"/>
    <col min="15" max="15" width="2.28125" style="8" customWidth="1"/>
    <col min="16" max="16" width="10.8515625" style="8" customWidth="1"/>
    <col min="17" max="16384" width="12.140625" style="8" customWidth="1"/>
  </cols>
  <sheetData>
    <row r="1" spans="1:6" ht="15.75" customHeight="1">
      <c r="A1" s="16" t="str">
        <f>'[1]PL-KLSE'!B1</f>
        <v>Tanah Emas Corporation Berhad</v>
      </c>
      <c r="B1" s="16"/>
      <c r="C1" s="16"/>
      <c r="D1" s="16"/>
      <c r="E1" s="16"/>
      <c r="F1" s="16" t="str">
        <f>'[1]PL-KLSE'!H1</f>
        <v>(298367-A)</v>
      </c>
    </row>
    <row r="2" ht="15" customHeight="1">
      <c r="A2" s="10" t="str">
        <f>'[1]PL-KLSE'!B2</f>
        <v>(Incorporated in Malaysia)</v>
      </c>
    </row>
    <row r="3" ht="15" customHeight="1"/>
    <row r="4" ht="15" customHeight="1">
      <c r="A4" s="16" t="s">
        <v>133</v>
      </c>
    </row>
    <row r="5" ht="15" customHeight="1"/>
    <row r="6" spans="1:13" s="17" customFormat="1" ht="15" customHeight="1">
      <c r="A6" s="137" t="s">
        <v>134</v>
      </c>
      <c r="B6" s="138" t="s">
        <v>135</v>
      </c>
      <c r="D6" s="107"/>
      <c r="E6" s="107"/>
      <c r="F6" s="107"/>
      <c r="G6" s="139"/>
      <c r="H6" s="140"/>
      <c r="I6" s="140"/>
      <c r="J6" s="140"/>
      <c r="K6" s="57"/>
      <c r="L6" s="141"/>
      <c r="M6" s="141"/>
    </row>
    <row r="7" spans="1:13" s="17" customFormat="1" ht="15" customHeight="1">
      <c r="A7" s="138"/>
      <c r="B7" s="107"/>
      <c r="D7" s="107"/>
      <c r="E7" s="107"/>
      <c r="F7" s="107"/>
      <c r="G7" s="139"/>
      <c r="H7" s="140"/>
      <c r="I7" s="140"/>
      <c r="J7" s="140"/>
      <c r="K7" s="57"/>
      <c r="L7" s="141"/>
      <c r="M7" s="141"/>
    </row>
    <row r="8" spans="1:3" ht="15" customHeight="1">
      <c r="A8" s="142" t="s">
        <v>136</v>
      </c>
      <c r="B8" s="16" t="s">
        <v>137</v>
      </c>
      <c r="C8" s="16"/>
    </row>
    <row r="9" ht="15" customHeight="1">
      <c r="A9" s="143"/>
    </row>
    <row r="10" ht="15" customHeight="1">
      <c r="A10" s="143"/>
    </row>
    <row r="11" ht="15" customHeight="1">
      <c r="A11" s="143"/>
    </row>
    <row r="12" ht="15" customHeight="1">
      <c r="A12" s="143"/>
    </row>
    <row r="13" ht="15" customHeight="1">
      <c r="A13" s="143"/>
    </row>
    <row r="14" ht="15" customHeight="1">
      <c r="A14" s="143"/>
    </row>
    <row r="15" ht="15" customHeight="1">
      <c r="A15" s="143"/>
    </row>
    <row r="16" ht="15" customHeight="1">
      <c r="A16" s="143"/>
    </row>
    <row r="17" ht="15" customHeight="1">
      <c r="A17" s="143"/>
    </row>
    <row r="18" ht="15" customHeight="1">
      <c r="A18" s="143"/>
    </row>
    <row r="19" ht="15" customHeight="1">
      <c r="A19" s="143"/>
    </row>
    <row r="20" spans="1:14" ht="15" customHeight="1">
      <c r="A20" s="143"/>
      <c r="B20" s="144" t="s">
        <v>138</v>
      </c>
      <c r="N20" s="102">
        <v>2005</v>
      </c>
    </row>
    <row r="21" spans="1:14" ht="15" customHeight="1">
      <c r="A21" s="143"/>
      <c r="N21" s="102" t="s">
        <v>12</v>
      </c>
    </row>
    <row r="22" spans="1:2" ht="15" customHeight="1">
      <c r="A22" s="143"/>
      <c r="B22" s="8"/>
    </row>
    <row r="23" spans="1:14" ht="15" customHeight="1">
      <c r="A23" s="143"/>
      <c r="B23" s="10" t="s">
        <v>139</v>
      </c>
      <c r="N23" s="145">
        <v>-76658</v>
      </c>
    </row>
    <row r="24" ht="15" customHeight="1">
      <c r="A24" s="143"/>
    </row>
    <row r="25" spans="1:14" ht="15" customHeight="1">
      <c r="A25" s="143"/>
      <c r="B25" s="10" t="s">
        <v>140</v>
      </c>
      <c r="N25" s="145">
        <v>-2528</v>
      </c>
    </row>
    <row r="26" ht="15" customHeight="1">
      <c r="A26" s="143"/>
    </row>
    <row r="27" spans="1:14" ht="15" customHeight="1" thickBot="1">
      <c r="A27" s="143"/>
      <c r="B27" s="10" t="s">
        <v>141</v>
      </c>
      <c r="N27" s="146">
        <f>SUM(N23:N26)</f>
        <v>-79186</v>
      </c>
    </row>
    <row r="28" ht="15" customHeight="1" thickTop="1">
      <c r="A28" s="143"/>
    </row>
    <row r="29" spans="1:3" ht="15" customHeight="1">
      <c r="A29" s="142" t="s">
        <v>142</v>
      </c>
      <c r="B29" s="16" t="s">
        <v>143</v>
      </c>
      <c r="C29" s="8"/>
    </row>
    <row r="30" spans="4:6" ht="15" customHeight="1">
      <c r="D30" s="8"/>
      <c r="E30" s="8"/>
      <c r="F30" s="8"/>
    </row>
    <row r="31" ht="15" customHeight="1"/>
    <row r="32" spans="1:3" ht="15" customHeight="1">
      <c r="A32" s="142" t="s">
        <v>144</v>
      </c>
      <c r="B32" s="16" t="s">
        <v>145</v>
      </c>
      <c r="C32" s="62"/>
    </row>
    <row r="33" spans="1:3" ht="15" customHeight="1">
      <c r="A33" s="142"/>
      <c r="B33" s="16"/>
      <c r="C33" s="62"/>
    </row>
    <row r="34" ht="15" customHeight="1"/>
    <row r="35" ht="15" customHeight="1"/>
    <row r="36" spans="1:6" ht="15" customHeight="1">
      <c r="A36" s="142" t="s">
        <v>146</v>
      </c>
      <c r="B36" s="16" t="s">
        <v>147</v>
      </c>
      <c r="C36" s="16"/>
      <c r="D36" s="8"/>
      <c r="E36" s="8"/>
      <c r="F36" s="8"/>
    </row>
    <row r="37" spans="4:6" ht="15" customHeight="1">
      <c r="D37" s="8"/>
      <c r="E37" s="8"/>
      <c r="F37" s="8"/>
    </row>
    <row r="38" spans="4:6" ht="15" customHeight="1">
      <c r="D38" s="8"/>
      <c r="E38" s="8"/>
      <c r="F38" s="8"/>
    </row>
    <row r="39" spans="4:6" ht="15" customHeight="1">
      <c r="D39" s="8"/>
      <c r="E39" s="8"/>
      <c r="F39" s="8"/>
    </row>
    <row r="40" spans="1:12" ht="15" customHeight="1">
      <c r="A40" s="147" t="s">
        <v>148</v>
      </c>
      <c r="B40" s="16" t="s">
        <v>149</v>
      </c>
      <c r="C40" s="16"/>
      <c r="D40" s="8"/>
      <c r="E40" s="8"/>
      <c r="F40" s="8"/>
      <c r="J40" s="13"/>
      <c r="L40" s="148"/>
    </row>
    <row r="41" spans="4:12" ht="15" customHeight="1">
      <c r="D41" s="8"/>
      <c r="E41" s="8"/>
      <c r="F41" s="8"/>
      <c r="J41" s="13"/>
      <c r="L41" s="148"/>
    </row>
    <row r="42" spans="4:12" ht="15" customHeight="1">
      <c r="D42" s="8"/>
      <c r="E42" s="8"/>
      <c r="F42" s="8"/>
      <c r="J42" s="13"/>
      <c r="L42" s="148"/>
    </row>
    <row r="43" spans="4:12" ht="15" customHeight="1">
      <c r="D43" s="8"/>
      <c r="E43" s="8"/>
      <c r="F43" s="8"/>
      <c r="J43" s="13"/>
      <c r="L43" s="148"/>
    </row>
    <row r="44" spans="1:3" ht="15" customHeight="1">
      <c r="A44" s="147" t="s">
        <v>150</v>
      </c>
      <c r="B44" s="16" t="s">
        <v>151</v>
      </c>
      <c r="C44" s="16"/>
    </row>
    <row r="45" spans="4:12" ht="15" customHeight="1">
      <c r="D45" s="8"/>
      <c r="E45" s="8"/>
      <c r="F45" s="8"/>
      <c r="J45" s="13"/>
      <c r="L45" s="148"/>
    </row>
    <row r="46" spans="4:12" ht="15" customHeight="1">
      <c r="D46" s="8"/>
      <c r="E46" s="8"/>
      <c r="F46" s="8"/>
      <c r="J46" s="13"/>
      <c r="L46" s="148"/>
    </row>
    <row r="47" ht="15" customHeight="1"/>
    <row r="48" spans="1:13" s="62" customFormat="1" ht="15" customHeight="1">
      <c r="A48" s="16"/>
      <c r="B48" s="16" t="s">
        <v>152</v>
      </c>
      <c r="C48" s="16" t="s">
        <v>153</v>
      </c>
      <c r="D48" s="16"/>
      <c r="E48" s="16"/>
      <c r="F48" s="16"/>
      <c r="G48" s="149"/>
      <c r="H48" s="150"/>
      <c r="I48" s="151"/>
      <c r="J48" s="150"/>
      <c r="L48" s="16"/>
      <c r="M48" s="16"/>
    </row>
    <row r="49" spans="1:13" s="62" customFormat="1" ht="15" customHeight="1">
      <c r="A49" s="16"/>
      <c r="B49" s="16"/>
      <c r="C49" s="16" t="s">
        <v>154</v>
      </c>
      <c r="D49" s="16"/>
      <c r="E49" s="16"/>
      <c r="F49" s="16"/>
      <c r="G49" s="149"/>
      <c r="H49" s="150"/>
      <c r="I49" s="151"/>
      <c r="J49" s="150"/>
      <c r="L49" s="16"/>
      <c r="M49" s="16"/>
    </row>
    <row r="50" ht="15" customHeight="1">
      <c r="N50" s="152" t="s">
        <v>12</v>
      </c>
    </row>
    <row r="51" spans="3:14" ht="15" customHeight="1">
      <c r="C51" s="10" t="s">
        <v>155</v>
      </c>
      <c r="N51" s="12">
        <v>22471</v>
      </c>
    </row>
    <row r="52" spans="3:12" ht="15" customHeight="1">
      <c r="C52" s="10" t="s">
        <v>156</v>
      </c>
      <c r="L52" s="12">
        <v>-727</v>
      </c>
    </row>
    <row r="53" spans="3:12" ht="15" customHeight="1">
      <c r="C53" s="10" t="s">
        <v>157</v>
      </c>
      <c r="L53" s="12">
        <v>-566</v>
      </c>
    </row>
    <row r="54" spans="3:12" ht="15" customHeight="1">
      <c r="C54" s="10" t="s">
        <v>158</v>
      </c>
      <c r="L54" s="12">
        <v>-132</v>
      </c>
    </row>
    <row r="55" spans="3:12" ht="15" customHeight="1">
      <c r="C55" s="10" t="s">
        <v>159</v>
      </c>
      <c r="L55" s="12">
        <v>-18</v>
      </c>
    </row>
    <row r="56" spans="3:12" ht="15" customHeight="1">
      <c r="C56" s="10" t="s">
        <v>160</v>
      </c>
      <c r="L56" s="12">
        <v>-216</v>
      </c>
    </row>
    <row r="57" spans="3:12" ht="15" customHeight="1">
      <c r="C57" s="10" t="s">
        <v>161</v>
      </c>
      <c r="L57" s="12">
        <v>-513</v>
      </c>
    </row>
    <row r="58" spans="3:12" ht="15" customHeight="1">
      <c r="C58" s="10" t="s">
        <v>162</v>
      </c>
      <c r="L58" s="12">
        <v>-853</v>
      </c>
    </row>
    <row r="59" spans="3:12" ht="15" customHeight="1">
      <c r="C59" s="10" t="s">
        <v>163</v>
      </c>
      <c r="L59" s="153">
        <v>-286</v>
      </c>
    </row>
    <row r="60" spans="3:12" ht="15" customHeight="1">
      <c r="C60" s="10" t="s">
        <v>164</v>
      </c>
      <c r="L60" s="153">
        <v>-626</v>
      </c>
    </row>
    <row r="61" spans="3:12" ht="15" customHeight="1">
      <c r="C61" s="10" t="s">
        <v>165</v>
      </c>
      <c r="L61" s="153">
        <v>-776</v>
      </c>
    </row>
    <row r="62" spans="3:14" ht="15" customHeight="1">
      <c r="C62" s="10" t="s">
        <v>166</v>
      </c>
      <c r="L62" s="154">
        <v>-15</v>
      </c>
      <c r="N62" s="10">
        <f>SUM(L52:L62)</f>
        <v>-4728</v>
      </c>
    </row>
    <row r="63" spans="3:14" ht="15" customHeight="1">
      <c r="C63" s="10" t="s">
        <v>167</v>
      </c>
      <c r="L63" s="8"/>
      <c r="N63" s="155">
        <f>SUM(N51:N62)</f>
        <v>17743</v>
      </c>
    </row>
    <row r="64" ht="15" customHeight="1">
      <c r="L64" s="12"/>
    </row>
    <row r="65" spans="3:12" ht="15" customHeight="1">
      <c r="C65" s="156" t="s">
        <v>168</v>
      </c>
      <c r="L65" s="12"/>
    </row>
    <row r="66" spans="3:14" ht="15" customHeight="1">
      <c r="C66" s="10" t="s">
        <v>155</v>
      </c>
      <c r="L66" s="8"/>
      <c r="N66" s="12">
        <v>647</v>
      </c>
    </row>
    <row r="67" spans="3:14" ht="15" customHeight="1">
      <c r="C67" s="10" t="s">
        <v>169</v>
      </c>
      <c r="L67" s="8"/>
      <c r="N67" s="12">
        <f>-465-33</f>
        <v>-498</v>
      </c>
    </row>
    <row r="68" spans="3:14" ht="15" customHeight="1">
      <c r="C68" s="10" t="str">
        <f>C63</f>
        <v>As at 30 June 2006</v>
      </c>
      <c r="L68" s="8"/>
      <c r="N68" s="155">
        <f>SUM(N66:N67)</f>
        <v>149</v>
      </c>
    </row>
    <row r="69" spans="12:14" ht="15" customHeight="1">
      <c r="L69" s="8"/>
      <c r="N69" s="12"/>
    </row>
    <row r="70" spans="1:14" s="62" customFormat="1" ht="15" customHeight="1" thickBot="1">
      <c r="A70" s="16"/>
      <c r="B70" s="16"/>
      <c r="C70" s="16" t="s">
        <v>170</v>
      </c>
      <c r="D70" s="16"/>
      <c r="E70" s="16"/>
      <c r="F70" s="16"/>
      <c r="G70" s="149"/>
      <c r="H70" s="150"/>
      <c r="I70" s="151"/>
      <c r="M70" s="16"/>
      <c r="N70" s="157">
        <f>+N63-N68</f>
        <v>17594</v>
      </c>
    </row>
    <row r="71" ht="15" customHeight="1" thickTop="1">
      <c r="L71" s="12"/>
    </row>
    <row r="72" spans="1:13" s="62" customFormat="1" ht="15" customHeight="1">
      <c r="A72" s="16"/>
      <c r="B72" s="16" t="s">
        <v>171</v>
      </c>
      <c r="C72" s="16" t="s">
        <v>172</v>
      </c>
      <c r="D72" s="16"/>
      <c r="E72" s="16"/>
      <c r="F72" s="16"/>
      <c r="G72" s="149"/>
      <c r="H72" s="150"/>
      <c r="I72" s="151"/>
      <c r="L72" s="150"/>
      <c r="M72" s="16"/>
    </row>
    <row r="73" spans="12:14" ht="15" customHeight="1">
      <c r="L73" s="8"/>
      <c r="N73" s="152" t="s">
        <v>12</v>
      </c>
    </row>
    <row r="74" spans="3:14" ht="15" customHeight="1">
      <c r="C74" s="10" t="s">
        <v>155</v>
      </c>
      <c r="L74" s="8"/>
      <c r="N74" s="12">
        <v>207933</v>
      </c>
    </row>
    <row r="75" spans="3:12" ht="15" customHeight="1">
      <c r="C75" s="10" t="s">
        <v>173</v>
      </c>
      <c r="L75" s="12"/>
    </row>
    <row r="76" spans="3:12" ht="15" customHeight="1">
      <c r="C76" s="10" t="s">
        <v>174</v>
      </c>
      <c r="L76" s="12">
        <v>485</v>
      </c>
    </row>
    <row r="77" spans="3:12" ht="15" customHeight="1">
      <c r="C77" s="10" t="s">
        <v>175</v>
      </c>
      <c r="L77" s="12"/>
    </row>
    <row r="78" spans="3:12" ht="15" customHeight="1">
      <c r="C78" s="10" t="s">
        <v>174</v>
      </c>
      <c r="L78" s="12">
        <v>377</v>
      </c>
    </row>
    <row r="79" spans="3:12" ht="15" customHeight="1">
      <c r="C79" s="10" t="s">
        <v>176</v>
      </c>
      <c r="L79" s="12"/>
    </row>
    <row r="80" spans="3:12" ht="15" customHeight="1">
      <c r="C80" s="10" t="s">
        <v>174</v>
      </c>
      <c r="L80" s="12">
        <v>88</v>
      </c>
    </row>
    <row r="81" spans="3:12" ht="15" customHeight="1">
      <c r="C81" s="10" t="s">
        <v>177</v>
      </c>
      <c r="L81" s="12"/>
    </row>
    <row r="82" spans="3:12" ht="15" customHeight="1">
      <c r="C82" s="10" t="s">
        <v>174</v>
      </c>
      <c r="L82" s="12">
        <v>12</v>
      </c>
    </row>
    <row r="83" spans="3:12" ht="15" customHeight="1">
      <c r="C83" s="10" t="s">
        <v>178</v>
      </c>
      <c r="L83" s="12"/>
    </row>
    <row r="84" spans="3:12" ht="15" customHeight="1">
      <c r="C84" s="10" t="s">
        <v>174</v>
      </c>
      <c r="L84" s="12">
        <v>144</v>
      </c>
    </row>
    <row r="85" spans="3:12" ht="15" customHeight="1">
      <c r="C85" s="10" t="s">
        <v>179</v>
      </c>
      <c r="L85" s="12"/>
    </row>
    <row r="86" spans="3:12" ht="15" customHeight="1">
      <c r="C86" s="10" t="s">
        <v>174</v>
      </c>
      <c r="L86" s="12">
        <v>342</v>
      </c>
    </row>
    <row r="87" spans="3:12" ht="15" customHeight="1">
      <c r="C87" s="10" t="s">
        <v>180</v>
      </c>
      <c r="L87" s="12"/>
    </row>
    <row r="88" spans="3:12" ht="15" customHeight="1">
      <c r="C88" s="10" t="s">
        <v>174</v>
      </c>
      <c r="L88" s="12">
        <v>569</v>
      </c>
    </row>
    <row r="89" spans="3:12" ht="15" customHeight="1">
      <c r="C89" s="10" t="s">
        <v>181</v>
      </c>
      <c r="L89" s="12"/>
    </row>
    <row r="90" spans="3:12" ht="15" customHeight="1">
      <c r="C90" s="10" t="s">
        <v>174</v>
      </c>
      <c r="L90" s="153">
        <v>191</v>
      </c>
    </row>
    <row r="91" spans="3:12" ht="15" customHeight="1">
      <c r="C91" s="10" t="s">
        <v>182</v>
      </c>
      <c r="L91" s="153"/>
    </row>
    <row r="92" spans="3:12" ht="15" customHeight="1">
      <c r="C92" s="10" t="s">
        <v>174</v>
      </c>
      <c r="L92" s="153">
        <v>417</v>
      </c>
    </row>
    <row r="93" spans="3:12" ht="15" customHeight="1">
      <c r="C93" s="10" t="s">
        <v>183</v>
      </c>
      <c r="L93" s="153"/>
    </row>
    <row r="94" spans="3:12" ht="15" customHeight="1">
      <c r="C94" s="10" t="s">
        <v>174</v>
      </c>
      <c r="L94" s="153">
        <v>517</v>
      </c>
    </row>
    <row r="95" spans="3:12" ht="15" customHeight="1">
      <c r="C95" s="10" t="s">
        <v>184</v>
      </c>
      <c r="L95" s="153"/>
    </row>
    <row r="96" spans="3:14" ht="15" customHeight="1">
      <c r="C96" s="10" t="s">
        <v>174</v>
      </c>
      <c r="L96" s="154">
        <v>10</v>
      </c>
      <c r="N96" s="10">
        <f>SUM(L76:L96)</f>
        <v>3152</v>
      </c>
    </row>
    <row r="97" ht="15" customHeight="1">
      <c r="L97" s="12"/>
    </row>
    <row r="98" spans="3:14" ht="15" customHeight="1" thickBot="1">
      <c r="C98" s="10" t="str">
        <f>C68</f>
        <v>As at 30 June 2006</v>
      </c>
      <c r="L98" s="153"/>
      <c r="N98" s="158">
        <f>SUM(N74:N97)</f>
        <v>211085</v>
      </c>
    </row>
    <row r="99" ht="15" customHeight="1" thickTop="1"/>
    <row r="100" ht="15" customHeight="1">
      <c r="B100" s="159" t="s">
        <v>185</v>
      </c>
    </row>
    <row r="101" ht="15" customHeight="1"/>
    <row r="102" ht="15" customHeight="1"/>
    <row r="103" ht="15" customHeight="1"/>
    <row r="104" ht="15" customHeight="1"/>
    <row r="105" ht="15" customHeight="1"/>
    <row r="106" spans="1:10" ht="15" customHeight="1">
      <c r="A106" s="147" t="s">
        <v>186</v>
      </c>
      <c r="B106" s="16" t="s">
        <v>187</v>
      </c>
      <c r="C106" s="16"/>
      <c r="J106" s="160"/>
    </row>
    <row r="107" spans="1:10" ht="15" customHeight="1">
      <c r="A107" s="147"/>
      <c r="B107" s="10" t="s">
        <v>188</v>
      </c>
      <c r="C107" s="16"/>
      <c r="J107" s="160"/>
    </row>
    <row r="108" spans="1:10" ht="15" customHeight="1">
      <c r="A108" s="147"/>
      <c r="B108" s="16"/>
      <c r="C108" s="16"/>
      <c r="J108" s="160"/>
    </row>
    <row r="109" spans="1:3" ht="15" customHeight="1">
      <c r="A109" s="147" t="s">
        <v>189</v>
      </c>
      <c r="B109" s="16" t="s">
        <v>190</v>
      </c>
      <c r="C109" s="62"/>
    </row>
    <row r="110" spans="1:10" ht="15" customHeight="1">
      <c r="A110" s="161"/>
      <c r="C110" s="8"/>
      <c r="H110" s="10"/>
      <c r="I110" s="8"/>
      <c r="J110" s="10"/>
    </row>
    <row r="111" spans="1:10" ht="15" customHeight="1">
      <c r="A111" s="161"/>
      <c r="C111" s="8"/>
      <c r="H111" s="10"/>
      <c r="I111" s="8"/>
      <c r="J111" s="10"/>
    </row>
    <row r="112" spans="1:12" s="62" customFormat="1" ht="15" customHeight="1">
      <c r="A112" s="147"/>
      <c r="B112" s="16"/>
      <c r="D112" s="16"/>
      <c r="E112" s="16"/>
      <c r="F112" s="162"/>
      <c r="G112" s="149"/>
      <c r="I112" s="151"/>
      <c r="J112" s="162" t="s">
        <v>191</v>
      </c>
      <c r="K112" s="137"/>
      <c r="L112" s="163"/>
    </row>
    <row r="113" spans="1:14" s="62" customFormat="1" ht="15" customHeight="1">
      <c r="A113" s="147"/>
      <c r="B113" s="16"/>
      <c r="D113" s="16"/>
      <c r="E113" s="16"/>
      <c r="F113" s="162" t="s">
        <v>192</v>
      </c>
      <c r="G113" s="149"/>
      <c r="H113" s="164" t="s">
        <v>193</v>
      </c>
      <c r="I113" s="151"/>
      <c r="J113" s="162" t="s">
        <v>194</v>
      </c>
      <c r="K113" s="137"/>
      <c r="L113" s="162" t="s">
        <v>195</v>
      </c>
      <c r="N113" s="164" t="s">
        <v>196</v>
      </c>
    </row>
    <row r="114" spans="1:14" s="62" customFormat="1" ht="15" customHeight="1">
      <c r="A114" s="147"/>
      <c r="B114" s="16"/>
      <c r="D114" s="16"/>
      <c r="E114" s="16"/>
      <c r="F114" s="162" t="s">
        <v>12</v>
      </c>
      <c r="G114" s="149"/>
      <c r="H114" s="162" t="s">
        <v>12</v>
      </c>
      <c r="I114" s="149"/>
      <c r="J114" s="162" t="s">
        <v>12</v>
      </c>
      <c r="K114" s="149"/>
      <c r="L114" s="162" t="s">
        <v>12</v>
      </c>
      <c r="M114" s="149"/>
      <c r="N114" s="162" t="s">
        <v>12</v>
      </c>
    </row>
    <row r="115" spans="1:14" s="13" customFormat="1" ht="15" customHeight="1">
      <c r="A115" s="165"/>
      <c r="B115" s="150" t="s">
        <v>197</v>
      </c>
      <c r="C115" s="151"/>
      <c r="D115" s="12"/>
      <c r="E115" s="12"/>
      <c r="F115" s="166"/>
      <c r="G115" s="160"/>
      <c r="H115" s="166"/>
      <c r="I115" s="160"/>
      <c r="J115" s="166"/>
      <c r="K115" s="160"/>
      <c r="L115" s="166"/>
      <c r="M115" s="160"/>
      <c r="N115" s="166"/>
    </row>
    <row r="116" spans="1:14" s="13" customFormat="1" ht="15" customHeight="1">
      <c r="A116" s="165"/>
      <c r="B116" s="150"/>
      <c r="C116" s="151"/>
      <c r="D116" s="12"/>
      <c r="E116" s="12"/>
      <c r="F116" s="166"/>
      <c r="G116" s="160"/>
      <c r="H116" s="166"/>
      <c r="I116" s="160"/>
      <c r="J116" s="166"/>
      <c r="K116" s="160"/>
      <c r="L116" s="166"/>
      <c r="M116" s="160"/>
      <c r="N116" s="166"/>
    </row>
    <row r="117" spans="1:11" s="13" customFormat="1" ht="15" customHeight="1">
      <c r="A117" s="165"/>
      <c r="B117" s="150" t="s">
        <v>198</v>
      </c>
      <c r="C117" s="151"/>
      <c r="D117" s="12"/>
      <c r="E117" s="12"/>
      <c r="F117" s="153"/>
      <c r="H117" s="153"/>
      <c r="I117" s="167"/>
      <c r="J117" s="153"/>
      <c r="K117" s="12"/>
    </row>
    <row r="118" spans="1:14" s="13" customFormat="1" ht="15" customHeight="1" thickBot="1">
      <c r="A118" s="165"/>
      <c r="B118" s="150"/>
      <c r="C118" s="13" t="s">
        <v>199</v>
      </c>
      <c r="D118" s="12"/>
      <c r="E118" s="12"/>
      <c r="F118" s="168">
        <f>ROUND(('[1]PL'!S7+'[1]PL'!S8)/1000,0)</f>
        <v>98149</v>
      </c>
      <c r="G118" s="169"/>
      <c r="H118" s="168">
        <v>0</v>
      </c>
      <c r="I118" s="169"/>
      <c r="J118" s="168">
        <f>ROUND('[1]PL'!S9/1000,0)</f>
        <v>638</v>
      </c>
      <c r="K118" s="169"/>
      <c r="L118" s="168">
        <f>ROUND((+'[1]PL'!S11+'[1]PL'!S12+'[1]PL'!S13)/1000,0)</f>
        <v>3402</v>
      </c>
      <c r="M118" s="169"/>
      <c r="N118" s="168">
        <f>SUM(F118:L118)</f>
        <v>102189</v>
      </c>
    </row>
    <row r="119" spans="1:14" s="13" customFormat="1" ht="15" customHeight="1">
      <c r="A119" s="165"/>
      <c r="B119" s="150"/>
      <c r="C119" s="151"/>
      <c r="D119" s="12"/>
      <c r="E119" s="12"/>
      <c r="F119" s="170"/>
      <c r="G119" s="171"/>
      <c r="H119" s="170"/>
      <c r="I119" s="170"/>
      <c r="J119" s="170"/>
      <c r="K119" s="171"/>
      <c r="L119" s="171"/>
      <c r="M119" s="171"/>
      <c r="N119" s="171"/>
    </row>
    <row r="120" spans="1:14" s="13" customFormat="1" ht="15" customHeight="1">
      <c r="A120" s="165"/>
      <c r="B120" s="150" t="s">
        <v>200</v>
      </c>
      <c r="C120" s="151"/>
      <c r="D120" s="12"/>
      <c r="E120" s="12"/>
      <c r="F120" s="170"/>
      <c r="G120" s="171"/>
      <c r="H120" s="170"/>
      <c r="I120" s="170"/>
      <c r="J120" s="170"/>
      <c r="K120" s="171"/>
      <c r="L120" s="171"/>
      <c r="M120" s="171"/>
      <c r="N120" s="171"/>
    </row>
    <row r="121" spans="1:14" s="13" customFormat="1" ht="15" customHeight="1">
      <c r="A121" s="165"/>
      <c r="B121" s="150"/>
      <c r="C121" s="13" t="s">
        <v>201</v>
      </c>
      <c r="D121" s="12"/>
      <c r="E121" s="12"/>
      <c r="F121" s="170">
        <f>ROUND((SUM('[1]PL'!D34:H34)+SUM('[1]PL'!D29:H29)-SUM('[1]PL'!D21:H21))/1000,0)+ROUND(('[1]PL'!C62+'[1]PL'!C61)/1000,0)-838-329-42</f>
        <v>6758</v>
      </c>
      <c r="G121" s="171"/>
      <c r="H121" s="170">
        <v>0</v>
      </c>
      <c r="I121" s="170"/>
      <c r="J121" s="170">
        <f>ROUND(('[1]PL'!N34+'[1]PL'!N29-'[1]PL'!N21)/1000,0)</f>
        <v>-323</v>
      </c>
      <c r="K121" s="171"/>
      <c r="L121" s="171">
        <f>ROUND(('[1]PL'!I34+'[1]PL'!I29-'[1]PL'!I21)/1000,0)+ROUND(('[1]PL'!C34+'[1]PL'!C29-'[1]PL'!C21)/1000,0)+ROUND(('[1]PL'!M34+'[1]PL'!M29-'[1]PL'!M21)/1000,0)-ROUND(('[1]PL'!C62+'[1]PL'!C61)/1000,0)+1763+37+202</f>
        <v>-4294</v>
      </c>
      <c r="M121" s="171"/>
      <c r="N121" s="171">
        <f>SUM(F121:L121)</f>
        <v>2141</v>
      </c>
    </row>
    <row r="122" spans="1:14" s="13" customFormat="1" ht="15" customHeight="1">
      <c r="A122" s="165"/>
      <c r="B122" s="150"/>
      <c r="C122" s="13" t="s">
        <v>17</v>
      </c>
      <c r="D122" s="12"/>
      <c r="E122" s="12"/>
      <c r="F122" s="170"/>
      <c r="G122" s="171"/>
      <c r="H122" s="170"/>
      <c r="I122" s="170"/>
      <c r="J122" s="170"/>
      <c r="K122" s="171"/>
      <c r="L122" s="171"/>
      <c r="M122" s="171"/>
      <c r="N122" s="171">
        <v>329</v>
      </c>
    </row>
    <row r="123" spans="1:14" s="13" customFormat="1" ht="15" customHeight="1">
      <c r="A123" s="165"/>
      <c r="B123" s="150"/>
      <c r="C123" s="13" t="s">
        <v>202</v>
      </c>
      <c r="D123" s="12"/>
      <c r="E123" s="12"/>
      <c r="F123" s="170"/>
      <c r="G123" s="171"/>
      <c r="H123" s="170"/>
      <c r="I123" s="170"/>
      <c r="J123" s="170"/>
      <c r="K123" s="171"/>
      <c r="L123" s="171"/>
      <c r="M123" s="171"/>
      <c r="N123" s="171">
        <f>ROUND('[1]PL'!S21/1000,0)</f>
        <v>101</v>
      </c>
    </row>
    <row r="124" spans="1:14" s="13" customFormat="1" ht="15" customHeight="1">
      <c r="A124" s="165"/>
      <c r="B124" s="150"/>
      <c r="C124" s="13" t="s">
        <v>18</v>
      </c>
      <c r="D124" s="12"/>
      <c r="E124" s="12"/>
      <c r="F124" s="170"/>
      <c r="G124" s="171"/>
      <c r="H124" s="170"/>
      <c r="I124" s="170"/>
      <c r="J124" s="170"/>
      <c r="K124" s="171"/>
      <c r="L124" s="171"/>
      <c r="M124" s="171"/>
      <c r="N124" s="170">
        <f>-ROUND('[1]PL'!S29/1000,0)</f>
        <v>-6047</v>
      </c>
    </row>
    <row r="125" spans="1:14" s="13" customFormat="1" ht="15" customHeight="1">
      <c r="A125" s="165"/>
      <c r="B125" s="150"/>
      <c r="C125" s="13" t="s">
        <v>19</v>
      </c>
      <c r="D125" s="12"/>
      <c r="E125" s="12"/>
      <c r="F125" s="170"/>
      <c r="G125" s="171"/>
      <c r="H125" s="170"/>
      <c r="I125" s="170"/>
      <c r="J125" s="170"/>
      <c r="K125" s="171"/>
      <c r="L125" s="171"/>
      <c r="M125" s="171"/>
      <c r="N125" s="172">
        <v>-202</v>
      </c>
    </row>
    <row r="126" spans="1:14" s="13" customFormat="1" ht="15" customHeight="1">
      <c r="A126" s="165"/>
      <c r="B126" s="150"/>
      <c r="C126" s="13" t="s">
        <v>20</v>
      </c>
      <c r="D126" s="12"/>
      <c r="E126" s="12"/>
      <c r="F126" s="170"/>
      <c r="G126" s="171"/>
      <c r="H126" s="170"/>
      <c r="I126" s="170"/>
      <c r="J126" s="170"/>
      <c r="K126" s="171"/>
      <c r="L126" s="171"/>
      <c r="M126" s="171"/>
      <c r="N126" s="171">
        <f>SUM(N121:N125)</f>
        <v>-3678</v>
      </c>
    </row>
    <row r="127" spans="1:14" s="13" customFormat="1" ht="15" customHeight="1">
      <c r="A127" s="165"/>
      <c r="B127" s="150"/>
      <c r="C127" s="13" t="s">
        <v>21</v>
      </c>
      <c r="D127" s="12"/>
      <c r="E127" s="12"/>
      <c r="F127" s="170"/>
      <c r="G127" s="171"/>
      <c r="H127" s="170"/>
      <c r="I127" s="170"/>
      <c r="J127" s="170"/>
      <c r="K127" s="171"/>
      <c r="L127" s="171"/>
      <c r="M127" s="171"/>
      <c r="N127" s="172">
        <f>-ROUND('[1]PL'!S40/1000,0)</f>
        <v>-621</v>
      </c>
    </row>
    <row r="128" spans="1:14" s="13" customFormat="1" ht="15" customHeight="1">
      <c r="A128" s="165"/>
      <c r="B128" s="150"/>
      <c r="C128" s="13" t="s">
        <v>203</v>
      </c>
      <c r="D128" s="12"/>
      <c r="E128" s="12"/>
      <c r="F128" s="170"/>
      <c r="G128" s="171"/>
      <c r="H128" s="170"/>
      <c r="I128" s="170"/>
      <c r="J128" s="170"/>
      <c r="K128" s="171"/>
      <c r="L128" s="171"/>
      <c r="M128" s="171"/>
      <c r="N128" s="171">
        <f>SUM(N126:N127)</f>
        <v>-4299</v>
      </c>
    </row>
    <row r="129" spans="1:14" s="13" customFormat="1" ht="15" customHeight="1">
      <c r="A129" s="165"/>
      <c r="B129" s="150"/>
      <c r="C129" s="13" t="s">
        <v>204</v>
      </c>
      <c r="D129" s="12"/>
      <c r="E129" s="12"/>
      <c r="F129" s="170"/>
      <c r="G129" s="171"/>
      <c r="H129" s="170"/>
      <c r="I129" s="170"/>
      <c r="J129" s="170"/>
      <c r="K129" s="171"/>
      <c r="L129" s="171"/>
      <c r="M129" s="171"/>
      <c r="N129" s="171">
        <f>ROUND('[1]PL'!S44/1000,0)</f>
        <v>227</v>
      </c>
    </row>
    <row r="130" spans="1:14" s="13" customFormat="1" ht="15" customHeight="1" thickBot="1">
      <c r="A130" s="165"/>
      <c r="B130" s="150"/>
      <c r="C130" s="13" t="s">
        <v>205</v>
      </c>
      <c r="D130" s="12"/>
      <c r="E130" s="12"/>
      <c r="F130" s="170"/>
      <c r="G130" s="171"/>
      <c r="H130" s="170"/>
      <c r="I130" s="170"/>
      <c r="J130" s="170"/>
      <c r="K130" s="171"/>
      <c r="L130" s="171"/>
      <c r="M130" s="171"/>
      <c r="N130" s="173">
        <f>SUM(N128:N129)</f>
        <v>-4072</v>
      </c>
    </row>
    <row r="131" spans="1:11" s="13" customFormat="1" ht="15" customHeight="1">
      <c r="A131" s="165"/>
      <c r="B131" s="150"/>
      <c r="D131" s="12"/>
      <c r="E131" s="12"/>
      <c r="F131" s="153"/>
      <c r="H131" s="153"/>
      <c r="I131" s="167"/>
      <c r="J131" s="153"/>
      <c r="K131" s="12"/>
    </row>
    <row r="132" spans="1:14" s="13" customFormat="1" ht="15" customHeight="1">
      <c r="A132" s="165"/>
      <c r="B132" s="150" t="s">
        <v>206</v>
      </c>
      <c r="C132" s="151"/>
      <c r="D132" s="12"/>
      <c r="E132" s="12"/>
      <c r="F132" s="166"/>
      <c r="G132" s="160"/>
      <c r="H132" s="166"/>
      <c r="I132" s="160"/>
      <c r="J132" s="166"/>
      <c r="K132" s="160"/>
      <c r="L132" s="166"/>
      <c r="M132" s="160"/>
      <c r="N132" s="166"/>
    </row>
    <row r="133" spans="1:14" s="13" customFormat="1" ht="15" customHeight="1">
      <c r="A133" s="165"/>
      <c r="B133" s="150"/>
      <c r="C133" s="151"/>
      <c r="D133" s="12"/>
      <c r="E133" s="12"/>
      <c r="F133" s="166"/>
      <c r="G133" s="160"/>
      <c r="H133" s="166"/>
      <c r="I133" s="160"/>
      <c r="J133" s="166"/>
      <c r="K133" s="160"/>
      <c r="L133" s="166"/>
      <c r="M133" s="160"/>
      <c r="N133" s="166"/>
    </row>
    <row r="134" spans="1:11" s="13" customFormat="1" ht="15" customHeight="1">
      <c r="A134" s="165"/>
      <c r="B134" s="150" t="s">
        <v>198</v>
      </c>
      <c r="C134" s="151"/>
      <c r="D134" s="12"/>
      <c r="E134" s="12"/>
      <c r="F134" s="153"/>
      <c r="H134" s="153"/>
      <c r="I134" s="167"/>
      <c r="J134" s="153"/>
      <c r="K134" s="12"/>
    </row>
    <row r="135" spans="1:14" s="13" customFormat="1" ht="15" customHeight="1" thickBot="1">
      <c r="A135" s="165"/>
      <c r="B135" s="150"/>
      <c r="C135" s="13" t="s">
        <v>199</v>
      </c>
      <c r="D135" s="12"/>
      <c r="E135" s="12"/>
      <c r="F135" s="168">
        <v>89448</v>
      </c>
      <c r="G135" s="169"/>
      <c r="H135" s="168">
        <v>22062</v>
      </c>
      <c r="I135" s="169"/>
      <c r="J135" s="168">
        <v>1561</v>
      </c>
      <c r="K135" s="169"/>
      <c r="L135" s="168">
        <v>540</v>
      </c>
      <c r="M135" s="169"/>
      <c r="N135" s="168">
        <f>SUM(F135:L135)</f>
        <v>113611</v>
      </c>
    </row>
    <row r="136" spans="1:14" s="13" customFormat="1" ht="15" customHeight="1">
      <c r="A136" s="165"/>
      <c r="B136" s="150"/>
      <c r="C136" s="151"/>
      <c r="D136" s="12"/>
      <c r="E136" s="12"/>
      <c r="F136" s="170"/>
      <c r="G136" s="171"/>
      <c r="H136" s="170"/>
      <c r="I136" s="170"/>
      <c r="J136" s="170"/>
      <c r="K136" s="171"/>
      <c r="L136" s="171"/>
      <c r="M136" s="171"/>
      <c r="N136" s="171"/>
    </row>
    <row r="137" spans="1:14" s="13" customFormat="1" ht="15" customHeight="1">
      <c r="A137" s="165"/>
      <c r="B137" s="150" t="s">
        <v>200</v>
      </c>
      <c r="C137" s="151"/>
      <c r="D137" s="12"/>
      <c r="E137" s="12"/>
      <c r="F137" s="170"/>
      <c r="G137" s="171"/>
      <c r="H137" s="170"/>
      <c r="I137" s="170"/>
      <c r="J137" s="170"/>
      <c r="K137" s="171"/>
      <c r="L137" s="171"/>
      <c r="M137" s="171"/>
      <c r="N137" s="171"/>
    </row>
    <row r="138" spans="1:14" s="13" customFormat="1" ht="15" customHeight="1">
      <c r="A138" s="165"/>
      <c r="B138" s="150"/>
      <c r="C138" s="13" t="s">
        <v>201</v>
      </c>
      <c r="D138" s="12"/>
      <c r="E138" s="12"/>
      <c r="F138" s="170">
        <f>10918-364</f>
        <v>10554</v>
      </c>
      <c r="G138" s="171"/>
      <c r="H138" s="170">
        <f>-29077-447</f>
        <v>-29524</v>
      </c>
      <c r="I138" s="170"/>
      <c r="J138" s="170">
        <v>-2153</v>
      </c>
      <c r="K138" s="171"/>
      <c r="L138" s="171">
        <v>-2139</v>
      </c>
      <c r="M138" s="171"/>
      <c r="N138" s="171">
        <f>SUM(F138:L138)</f>
        <v>-23262</v>
      </c>
    </row>
    <row r="139" spans="1:14" s="13" customFormat="1" ht="15" customHeight="1">
      <c r="A139" s="165"/>
      <c r="B139" s="150"/>
      <c r="C139" s="13" t="s">
        <v>17</v>
      </c>
      <c r="D139" s="12"/>
      <c r="E139" s="12"/>
      <c r="F139" s="170"/>
      <c r="G139" s="171"/>
      <c r="H139" s="170"/>
      <c r="I139" s="170"/>
      <c r="J139" s="170"/>
      <c r="K139" s="171"/>
      <c r="L139" s="171"/>
      <c r="M139" s="171"/>
      <c r="N139" s="171">
        <v>811</v>
      </c>
    </row>
    <row r="140" spans="1:14" s="13" customFormat="1" ht="15" customHeight="1">
      <c r="A140" s="165"/>
      <c r="B140" s="150"/>
      <c r="C140" s="13" t="s">
        <v>202</v>
      </c>
      <c r="D140" s="12"/>
      <c r="E140" s="12"/>
      <c r="F140" s="170"/>
      <c r="G140" s="171"/>
      <c r="H140" s="170"/>
      <c r="I140" s="170"/>
      <c r="J140" s="170"/>
      <c r="K140" s="171"/>
      <c r="L140" s="171"/>
      <c r="M140" s="171"/>
      <c r="N140" s="171">
        <v>116</v>
      </c>
    </row>
    <row r="141" spans="1:14" s="13" customFormat="1" ht="15" customHeight="1">
      <c r="A141" s="165"/>
      <c r="B141" s="150"/>
      <c r="C141" s="13" t="s">
        <v>18</v>
      </c>
      <c r="D141" s="12"/>
      <c r="E141" s="12"/>
      <c r="F141" s="170"/>
      <c r="G141" s="171"/>
      <c r="H141" s="170"/>
      <c r="I141" s="170"/>
      <c r="J141" s="170"/>
      <c r="K141" s="171"/>
      <c r="L141" s="171"/>
      <c r="M141" s="171"/>
      <c r="N141" s="172">
        <v>-6046</v>
      </c>
    </row>
    <row r="142" spans="1:14" s="13" customFormat="1" ht="15" customHeight="1">
      <c r="A142" s="165"/>
      <c r="B142" s="150"/>
      <c r="C142" s="13" t="s">
        <v>20</v>
      </c>
      <c r="D142" s="12"/>
      <c r="E142" s="12"/>
      <c r="F142" s="170"/>
      <c r="G142" s="171"/>
      <c r="H142" s="170"/>
      <c r="I142" s="170"/>
      <c r="J142" s="170"/>
      <c r="K142" s="171"/>
      <c r="L142" s="171"/>
      <c r="M142" s="171"/>
      <c r="N142" s="171">
        <f>SUM(N138:N141)</f>
        <v>-28381</v>
      </c>
    </row>
    <row r="143" spans="1:14" s="13" customFormat="1" ht="15" customHeight="1">
      <c r="A143" s="165"/>
      <c r="B143" s="150"/>
      <c r="C143" s="13" t="s">
        <v>21</v>
      </c>
      <c r="D143" s="12"/>
      <c r="E143" s="12"/>
      <c r="F143" s="170"/>
      <c r="G143" s="171"/>
      <c r="H143" s="170"/>
      <c r="I143" s="170"/>
      <c r="J143" s="170"/>
      <c r="K143" s="171"/>
      <c r="L143" s="171"/>
      <c r="M143" s="171"/>
      <c r="N143" s="172">
        <v>-1811</v>
      </c>
    </row>
    <row r="144" spans="1:14" s="13" customFormat="1" ht="15" customHeight="1">
      <c r="A144" s="165"/>
      <c r="B144" s="150"/>
      <c r="C144" s="13" t="s">
        <v>203</v>
      </c>
      <c r="D144" s="12"/>
      <c r="E144" s="12"/>
      <c r="F144" s="170"/>
      <c r="G144" s="171"/>
      <c r="H144" s="170"/>
      <c r="I144" s="170"/>
      <c r="J144" s="170"/>
      <c r="K144" s="171"/>
      <c r="L144" s="171"/>
      <c r="M144" s="171"/>
      <c r="N144" s="171">
        <f>SUM(N142:N143)</f>
        <v>-30192</v>
      </c>
    </row>
    <row r="145" spans="1:14" s="13" customFormat="1" ht="15" customHeight="1">
      <c r="A145" s="165"/>
      <c r="B145" s="150"/>
      <c r="C145" s="13" t="s">
        <v>204</v>
      </c>
      <c r="D145" s="12"/>
      <c r="E145" s="12"/>
      <c r="F145" s="170"/>
      <c r="G145" s="171"/>
      <c r="H145" s="170"/>
      <c r="I145" s="170"/>
      <c r="J145" s="170"/>
      <c r="K145" s="171"/>
      <c r="L145" s="171"/>
      <c r="M145" s="171"/>
      <c r="N145" s="171">
        <v>2112</v>
      </c>
    </row>
    <row r="146" spans="1:14" s="13" customFormat="1" ht="15" customHeight="1" thickBot="1">
      <c r="A146" s="165"/>
      <c r="B146" s="150"/>
      <c r="C146" s="13" t="s">
        <v>205</v>
      </c>
      <c r="D146" s="12"/>
      <c r="E146" s="12"/>
      <c r="F146" s="170"/>
      <c r="G146" s="171"/>
      <c r="H146" s="170"/>
      <c r="I146" s="170"/>
      <c r="J146" s="170"/>
      <c r="K146" s="171"/>
      <c r="L146" s="171"/>
      <c r="M146" s="171"/>
      <c r="N146" s="173">
        <f>SUM(N144:N145)</f>
        <v>-28080</v>
      </c>
    </row>
    <row r="147" spans="1:12" ht="15" customHeight="1">
      <c r="A147" s="147"/>
      <c r="B147" s="16"/>
      <c r="C147" s="8"/>
      <c r="H147" s="10"/>
      <c r="J147" s="153"/>
      <c r="K147" s="17"/>
      <c r="L147" s="107"/>
    </row>
    <row r="148" spans="1:11" s="10" customFormat="1" ht="15" customHeight="1">
      <c r="A148" s="147" t="s">
        <v>207</v>
      </c>
      <c r="B148" s="16" t="s">
        <v>208</v>
      </c>
      <c r="C148" s="62"/>
      <c r="G148" s="11"/>
      <c r="H148" s="12"/>
      <c r="I148" s="13"/>
      <c r="J148" s="12"/>
      <c r="K148" s="8"/>
    </row>
    <row r="149" spans="3:13" ht="15" customHeight="1">
      <c r="C149" s="8"/>
      <c r="L149" s="174"/>
      <c r="M149" s="174"/>
    </row>
    <row r="150" spans="3:13" ht="15" customHeight="1">
      <c r="C150" s="8"/>
      <c r="L150" s="174"/>
      <c r="M150" s="174"/>
    </row>
    <row r="151" spans="3:13" ht="15" customHeight="1">
      <c r="C151" s="8"/>
      <c r="L151" s="174"/>
      <c r="M151" s="174"/>
    </row>
    <row r="152" spans="1:13" ht="15" customHeight="1">
      <c r="A152" s="147" t="s">
        <v>209</v>
      </c>
      <c r="B152" s="16" t="s">
        <v>210</v>
      </c>
      <c r="C152" s="8"/>
      <c r="L152" s="174"/>
      <c r="M152" s="174"/>
    </row>
    <row r="153" spans="1:13" ht="15" customHeight="1">
      <c r="A153" s="147"/>
      <c r="C153" s="8"/>
      <c r="L153" s="174"/>
      <c r="M153" s="174"/>
    </row>
    <row r="154" spans="3:13" ht="15" customHeight="1">
      <c r="C154" s="8"/>
      <c r="L154" s="174"/>
      <c r="M154" s="174"/>
    </row>
    <row r="155" spans="3:13" ht="15" customHeight="1">
      <c r="C155" s="8"/>
      <c r="L155" s="174"/>
      <c r="M155" s="174"/>
    </row>
    <row r="156" spans="3:13" ht="15" customHeight="1">
      <c r="C156" s="8"/>
      <c r="L156" s="174"/>
      <c r="M156" s="174"/>
    </row>
    <row r="157" spans="3:13" ht="15" customHeight="1">
      <c r="C157" s="8"/>
      <c r="L157" s="174"/>
      <c r="M157" s="174"/>
    </row>
    <row r="158" spans="3:13" ht="15" customHeight="1">
      <c r="C158" s="8"/>
      <c r="L158" s="174"/>
      <c r="M158" s="174"/>
    </row>
    <row r="159" spans="3:13" ht="15" customHeight="1">
      <c r="C159" s="8"/>
      <c r="L159" s="174"/>
      <c r="M159" s="174"/>
    </row>
    <row r="160" spans="1:13" s="17" customFormat="1" ht="15" customHeight="1">
      <c r="A160" s="107"/>
      <c r="B160" s="107"/>
      <c r="D160" s="107"/>
      <c r="E160" s="107"/>
      <c r="F160" s="107"/>
      <c r="G160" s="139"/>
      <c r="H160" s="140"/>
      <c r="I160" s="140"/>
      <c r="J160" s="140"/>
      <c r="K160" s="57"/>
      <c r="L160" s="141"/>
      <c r="M160" s="141"/>
    </row>
    <row r="161" spans="1:13" ht="15" customHeight="1">
      <c r="A161" s="147" t="s">
        <v>211</v>
      </c>
      <c r="B161" s="16" t="s">
        <v>212</v>
      </c>
      <c r="C161" s="62"/>
      <c r="D161" s="16"/>
      <c r="E161" s="16"/>
      <c r="F161" s="16"/>
      <c r="G161" s="149"/>
      <c r="H161" s="150"/>
      <c r="I161" s="151"/>
      <c r="J161" s="150"/>
      <c r="K161" s="62"/>
      <c r="L161" s="163"/>
      <c r="M161" s="163"/>
    </row>
    <row r="162" spans="3:13" ht="15" customHeight="1">
      <c r="C162" s="8"/>
      <c r="L162" s="174"/>
      <c r="M162" s="174"/>
    </row>
    <row r="163" spans="3:13" ht="15" customHeight="1">
      <c r="C163" s="8"/>
      <c r="L163" s="174"/>
      <c r="M163" s="174"/>
    </row>
    <row r="164" spans="3:13" ht="15" customHeight="1">
      <c r="C164" s="8"/>
      <c r="L164" s="174"/>
      <c r="M164" s="174"/>
    </row>
    <row r="165" spans="3:13" ht="15" customHeight="1">
      <c r="C165" s="8"/>
      <c r="L165" s="174"/>
      <c r="M165" s="174"/>
    </row>
    <row r="166" spans="3:13" ht="15.75">
      <c r="C166" s="8"/>
      <c r="L166" s="174"/>
      <c r="M166" s="174"/>
    </row>
    <row r="167" spans="3:13" ht="15.75">
      <c r="C167" s="8"/>
      <c r="L167" s="174"/>
      <c r="M167" s="174"/>
    </row>
    <row r="168" spans="1:13" ht="15" customHeight="1">
      <c r="A168" s="147" t="s">
        <v>213</v>
      </c>
      <c r="B168" s="175" t="s">
        <v>214</v>
      </c>
      <c r="C168" s="62"/>
      <c r="D168" s="16"/>
      <c r="E168" s="16"/>
      <c r="F168" s="16"/>
      <c r="G168" s="149"/>
      <c r="H168" s="150"/>
      <c r="I168" s="151"/>
      <c r="J168" s="150"/>
      <c r="K168" s="62"/>
      <c r="L168" s="163"/>
      <c r="M168" s="163"/>
    </row>
    <row r="169" spans="3:13" ht="15" customHeight="1">
      <c r="C169" s="8"/>
      <c r="L169" s="174"/>
      <c r="M169" s="174"/>
    </row>
    <row r="170" spans="3:13" ht="15" customHeight="1">
      <c r="C170" s="8"/>
      <c r="L170" s="174"/>
      <c r="M170" s="174"/>
    </row>
    <row r="171" spans="1:13" s="62" customFormat="1" ht="15" customHeight="1">
      <c r="A171" s="16" t="s">
        <v>215</v>
      </c>
      <c r="B171" s="16" t="s">
        <v>216</v>
      </c>
      <c r="D171" s="16"/>
      <c r="E171" s="16"/>
      <c r="F171" s="16"/>
      <c r="G171" s="149"/>
      <c r="H171" s="150"/>
      <c r="I171" s="151"/>
      <c r="J171" s="150"/>
      <c r="L171" s="176"/>
      <c r="M171" s="176"/>
    </row>
    <row r="172" spans="3:13" ht="15" customHeight="1">
      <c r="C172" s="8"/>
      <c r="J172" s="160" t="s">
        <v>12</v>
      </c>
      <c r="L172" s="174"/>
      <c r="M172" s="174"/>
    </row>
    <row r="173" spans="2:13" ht="15" customHeight="1">
      <c r="B173" s="8" t="s">
        <v>217</v>
      </c>
      <c r="C173" s="8"/>
      <c r="J173" s="12">
        <f>4842+548</f>
        <v>5390</v>
      </c>
      <c r="L173" s="174"/>
      <c r="M173" s="174"/>
    </row>
    <row r="174" spans="2:13" ht="15" customHeight="1">
      <c r="B174" s="8" t="s">
        <v>218</v>
      </c>
      <c r="C174" s="8"/>
      <c r="J174" s="12">
        <v>4392</v>
      </c>
      <c r="L174" s="174"/>
      <c r="M174" s="174"/>
    </row>
    <row r="175" spans="3:13" ht="15" customHeight="1" thickBot="1">
      <c r="C175" s="8"/>
      <c r="J175" s="158">
        <f>SUM(J173:J174)</f>
        <v>9782</v>
      </c>
      <c r="L175" s="174"/>
      <c r="M175" s="174"/>
    </row>
    <row r="176" spans="2:13" ht="15" customHeight="1" thickTop="1">
      <c r="B176" s="161"/>
      <c r="C176" s="8"/>
      <c r="J176" s="153"/>
      <c r="L176" s="174"/>
      <c r="M176" s="174"/>
    </row>
    <row r="177" spans="1:13" s="17" customFormat="1" ht="15" customHeight="1">
      <c r="A177" s="163" t="s">
        <v>219</v>
      </c>
      <c r="B177" s="138" t="s">
        <v>220</v>
      </c>
      <c r="D177" s="107"/>
      <c r="E177" s="107"/>
      <c r="F177" s="107"/>
      <c r="G177" s="139"/>
      <c r="H177" s="140"/>
      <c r="I177" s="140"/>
      <c r="J177" s="140"/>
      <c r="K177" s="57"/>
      <c r="L177" s="141"/>
      <c r="M177" s="141"/>
    </row>
    <row r="178" spans="1:13" s="17" customFormat="1" ht="15" customHeight="1">
      <c r="A178" s="138"/>
      <c r="B178" s="107"/>
      <c r="D178" s="107"/>
      <c r="E178" s="107"/>
      <c r="F178" s="107"/>
      <c r="G178" s="139"/>
      <c r="H178" s="140"/>
      <c r="I178" s="140"/>
      <c r="J178" s="140"/>
      <c r="K178" s="57"/>
      <c r="L178" s="141"/>
      <c r="M178" s="141"/>
    </row>
    <row r="179" spans="1:13" ht="15" customHeight="1">
      <c r="A179" s="147" t="s">
        <v>221</v>
      </c>
      <c r="B179" s="16" t="s">
        <v>222</v>
      </c>
      <c r="C179" s="62"/>
      <c r="D179" s="16"/>
      <c r="E179" s="16"/>
      <c r="F179" s="16"/>
      <c r="G179" s="149"/>
      <c r="H179" s="150"/>
      <c r="I179" s="151"/>
      <c r="J179" s="150"/>
      <c r="K179" s="62"/>
      <c r="L179" s="163"/>
      <c r="M179" s="163"/>
    </row>
    <row r="180" spans="3:13" ht="15" customHeight="1">
      <c r="C180" s="8"/>
      <c r="L180" s="174"/>
      <c r="M180" s="174"/>
    </row>
    <row r="181" spans="3:13" ht="15" customHeight="1">
      <c r="C181" s="8"/>
      <c r="L181" s="174"/>
      <c r="M181" s="174"/>
    </row>
    <row r="182" spans="3:13" ht="15" customHeight="1">
      <c r="C182" s="8"/>
      <c r="L182" s="174"/>
      <c r="M182" s="174"/>
    </row>
    <row r="183" spans="3:16" ht="15" customHeight="1">
      <c r="C183" s="8"/>
      <c r="L183" s="174"/>
      <c r="M183" s="174"/>
      <c r="P183" s="177"/>
    </row>
    <row r="184" spans="3:13" ht="15" customHeight="1">
      <c r="C184" s="8"/>
      <c r="L184" s="174"/>
      <c r="M184" s="174"/>
    </row>
    <row r="185" spans="3:13" ht="15" customHeight="1">
      <c r="C185" s="8"/>
      <c r="L185" s="174"/>
      <c r="M185" s="174"/>
    </row>
    <row r="186" spans="3:16" ht="15" customHeight="1">
      <c r="C186" s="8"/>
      <c r="L186" s="174"/>
      <c r="M186" s="174"/>
      <c r="P186" s="178"/>
    </row>
    <row r="187" spans="3:13" ht="15" customHeight="1">
      <c r="C187" s="8"/>
      <c r="L187" s="174"/>
      <c r="M187" s="174"/>
    </row>
    <row r="188" spans="3:13" ht="15" customHeight="1">
      <c r="C188" s="8"/>
      <c r="L188" s="174"/>
      <c r="M188" s="174"/>
    </row>
    <row r="189" spans="3:13" ht="15" customHeight="1">
      <c r="C189" s="8"/>
      <c r="L189" s="174"/>
      <c r="M189" s="174"/>
    </row>
    <row r="190" spans="3:13" ht="15" customHeight="1">
      <c r="C190" s="8"/>
      <c r="L190" s="174"/>
      <c r="M190" s="174"/>
    </row>
    <row r="191" spans="3:13" ht="15" customHeight="1">
      <c r="C191" s="8"/>
      <c r="L191" s="174"/>
      <c r="M191" s="174"/>
    </row>
    <row r="192" spans="3:13" ht="15" customHeight="1">
      <c r="C192" s="8"/>
      <c r="L192" s="174"/>
      <c r="M192" s="174"/>
    </row>
    <row r="193" spans="3:13" ht="15" customHeight="1">
      <c r="C193" s="8"/>
      <c r="L193" s="174"/>
      <c r="M193" s="174"/>
    </row>
    <row r="194" spans="3:13" ht="15" customHeight="1">
      <c r="C194" s="8"/>
      <c r="L194" s="174"/>
      <c r="M194" s="174"/>
    </row>
    <row r="195" spans="1:13" ht="15" customHeight="1">
      <c r="A195" s="147" t="s">
        <v>223</v>
      </c>
      <c r="B195" s="16" t="s">
        <v>224</v>
      </c>
      <c r="C195" s="62"/>
      <c r="D195" s="16"/>
      <c r="E195" s="16"/>
      <c r="F195" s="16"/>
      <c r="G195" s="149"/>
      <c r="H195" s="150"/>
      <c r="I195" s="151"/>
      <c r="J195" s="150"/>
      <c r="K195" s="62"/>
      <c r="L195" s="163"/>
      <c r="M195" s="163"/>
    </row>
    <row r="196" spans="1:13" ht="15" customHeight="1">
      <c r="A196" s="147"/>
      <c r="B196" s="16" t="s">
        <v>225</v>
      </c>
      <c r="C196" s="62"/>
      <c r="D196" s="16"/>
      <c r="E196" s="16"/>
      <c r="F196" s="16"/>
      <c r="G196" s="149"/>
      <c r="H196" s="150"/>
      <c r="I196" s="151"/>
      <c r="J196" s="150"/>
      <c r="K196" s="62"/>
      <c r="L196" s="163"/>
      <c r="M196" s="163"/>
    </row>
    <row r="197" spans="1:13" ht="15.75">
      <c r="A197" s="147"/>
      <c r="B197" s="16"/>
      <c r="D197" s="16"/>
      <c r="E197" s="16"/>
      <c r="F197" s="16"/>
      <c r="G197" s="149"/>
      <c r="H197" s="150"/>
      <c r="I197" s="151"/>
      <c r="J197" s="150"/>
      <c r="K197" s="62"/>
      <c r="L197" s="163"/>
      <c r="M197" s="163"/>
    </row>
    <row r="198" spans="3:13" ht="15" customHeight="1">
      <c r="C198" s="8"/>
      <c r="L198" s="174"/>
      <c r="M198" s="174"/>
    </row>
    <row r="199" spans="3:13" ht="15" customHeight="1">
      <c r="C199" s="8"/>
      <c r="L199" s="174"/>
      <c r="M199" s="174"/>
    </row>
    <row r="200" spans="3:13" ht="15" customHeight="1">
      <c r="C200" s="8"/>
      <c r="L200" s="174"/>
      <c r="M200" s="174"/>
    </row>
    <row r="201" spans="3:13" ht="15" customHeight="1">
      <c r="C201" s="8"/>
      <c r="L201" s="174"/>
      <c r="M201" s="174"/>
    </row>
    <row r="202" spans="3:13" ht="15" customHeight="1">
      <c r="C202" s="8"/>
      <c r="L202" s="174"/>
      <c r="M202" s="174"/>
    </row>
    <row r="203" spans="3:13" ht="15" customHeight="1">
      <c r="C203" s="8"/>
      <c r="L203" s="174"/>
      <c r="M203" s="174"/>
    </row>
    <row r="204" spans="1:13" ht="15" customHeight="1">
      <c r="A204" s="147" t="s">
        <v>226</v>
      </c>
      <c r="B204" s="16" t="s">
        <v>227</v>
      </c>
      <c r="C204" s="62"/>
      <c r="D204" s="16"/>
      <c r="E204" s="16"/>
      <c r="F204" s="16"/>
      <c r="G204" s="149"/>
      <c r="H204" s="150"/>
      <c r="I204" s="151"/>
      <c r="J204" s="150"/>
      <c r="K204" s="62"/>
      <c r="L204" s="163"/>
      <c r="M204" s="163"/>
    </row>
    <row r="205" spans="3:13" ht="15" customHeight="1">
      <c r="C205" s="8"/>
      <c r="L205" s="174"/>
      <c r="M205" s="174"/>
    </row>
    <row r="206" spans="3:13" ht="15" customHeight="1">
      <c r="C206" s="8"/>
      <c r="E206" s="10" t="s">
        <v>228</v>
      </c>
      <c r="L206" s="174"/>
      <c r="M206" s="174"/>
    </row>
    <row r="207" spans="3:13" ht="15" customHeight="1">
      <c r="C207" s="8"/>
      <c r="L207" s="174"/>
      <c r="M207" s="174"/>
    </row>
    <row r="208" spans="1:13" ht="15" customHeight="1">
      <c r="A208" s="147" t="s">
        <v>229</v>
      </c>
      <c r="B208" s="16" t="s">
        <v>230</v>
      </c>
      <c r="C208" s="62"/>
      <c r="D208" s="16"/>
      <c r="E208" s="16"/>
      <c r="F208" s="16"/>
      <c r="G208" s="149"/>
      <c r="H208" s="150"/>
      <c r="I208" s="151"/>
      <c r="J208" s="150"/>
      <c r="K208" s="62"/>
      <c r="L208" s="163"/>
      <c r="M208" s="163"/>
    </row>
    <row r="209" spans="3:13" ht="15" customHeight="1">
      <c r="C209" s="8"/>
      <c r="L209" s="174"/>
      <c r="M209" s="174"/>
    </row>
    <row r="210" spans="1:13" s="17" customFormat="1" ht="15" customHeight="1">
      <c r="A210" s="107"/>
      <c r="B210" s="107"/>
      <c r="D210" s="107"/>
      <c r="E210" s="107"/>
      <c r="F210" s="107"/>
      <c r="G210" s="139"/>
      <c r="H210" s="140"/>
      <c r="I210" s="140"/>
      <c r="J210" s="140"/>
      <c r="K210" s="57"/>
      <c r="L210" s="141"/>
      <c r="M210" s="141"/>
    </row>
    <row r="211" spans="1:13" ht="15" customHeight="1">
      <c r="A211" s="147" t="s">
        <v>231</v>
      </c>
      <c r="B211" s="16" t="s">
        <v>21</v>
      </c>
      <c r="C211" s="62"/>
      <c r="D211" s="16"/>
      <c r="E211" s="16"/>
      <c r="F211" s="16"/>
      <c r="G211" s="149"/>
      <c r="H211" s="150"/>
      <c r="I211" s="151"/>
      <c r="J211" s="150"/>
      <c r="K211" s="62"/>
      <c r="L211" s="163"/>
      <c r="M211" s="163"/>
    </row>
    <row r="212" spans="1:14" ht="15" customHeight="1">
      <c r="A212" s="179"/>
      <c r="B212" s="179"/>
      <c r="C212" s="180"/>
      <c r="D212" s="180"/>
      <c r="E212" s="180"/>
      <c r="H212" s="24" t="s">
        <v>7</v>
      </c>
      <c r="I212" s="25"/>
      <c r="J212" s="25"/>
      <c r="K212" s="22"/>
      <c r="L212" s="24" t="s">
        <v>8</v>
      </c>
      <c r="M212" s="25"/>
      <c r="N212" s="25"/>
    </row>
    <row r="213" spans="1:14" ht="15" customHeight="1">
      <c r="A213" s="179"/>
      <c r="B213" s="179"/>
      <c r="C213" s="180"/>
      <c r="D213" s="180"/>
      <c r="E213" s="180"/>
      <c r="H213" s="26" t="s">
        <v>9</v>
      </c>
      <c r="I213" s="27"/>
      <c r="J213" s="24"/>
      <c r="K213" s="28"/>
      <c r="L213" s="26" t="str">
        <f>H213</f>
        <v>30 June</v>
      </c>
      <c r="M213" s="27"/>
      <c r="N213" s="24"/>
    </row>
    <row r="214" spans="1:14" ht="15" customHeight="1">
      <c r="A214" s="179"/>
      <c r="B214" s="179"/>
      <c r="C214" s="180"/>
      <c r="D214" s="180"/>
      <c r="E214" s="180"/>
      <c r="H214" s="30" t="s">
        <v>10</v>
      </c>
      <c r="I214" s="31"/>
      <c r="J214" s="30" t="s">
        <v>11</v>
      </c>
      <c r="K214" s="31"/>
      <c r="L214" s="31" t="str">
        <f>H214</f>
        <v>2006</v>
      </c>
      <c r="M214" s="31"/>
      <c r="N214" s="31" t="str">
        <f>J214</f>
        <v>2005</v>
      </c>
    </row>
    <row r="215" spans="1:14" ht="15" customHeight="1">
      <c r="A215" s="179"/>
      <c r="B215" s="179"/>
      <c r="C215" s="180"/>
      <c r="D215" s="180"/>
      <c r="E215" s="180"/>
      <c r="H215" s="20" t="s">
        <v>12</v>
      </c>
      <c r="I215" s="33"/>
      <c r="J215" s="20" t="s">
        <v>12</v>
      </c>
      <c r="K215" s="18"/>
      <c r="L215" s="34" t="s">
        <v>12</v>
      </c>
      <c r="M215" s="18"/>
      <c r="N215" s="20" t="s">
        <v>12</v>
      </c>
    </row>
    <row r="216" spans="1:14" ht="15" customHeight="1">
      <c r="A216" s="179"/>
      <c r="B216" s="179" t="s">
        <v>232</v>
      </c>
      <c r="C216" s="180"/>
      <c r="D216" s="180"/>
      <c r="E216" s="180"/>
      <c r="H216" s="181">
        <v>124</v>
      </c>
      <c r="I216" s="182"/>
      <c r="J216" s="145">
        <f>N216-1185</f>
        <v>-261</v>
      </c>
      <c r="K216" s="183"/>
      <c r="L216" s="184">
        <f>887+181+124</f>
        <v>1192</v>
      </c>
      <c r="M216" s="185"/>
      <c r="N216" s="145">
        <v>924</v>
      </c>
    </row>
    <row r="217" spans="1:14" ht="15" customHeight="1">
      <c r="A217" s="179"/>
      <c r="B217" s="179" t="s">
        <v>233</v>
      </c>
      <c r="C217" s="180"/>
      <c r="D217" s="180"/>
      <c r="E217" s="180"/>
      <c r="H217" s="181">
        <f>H218-H216</f>
        <v>-639</v>
      </c>
      <c r="I217" s="182"/>
      <c r="J217" s="145">
        <f>N217-280</f>
        <v>607</v>
      </c>
      <c r="K217" s="183"/>
      <c r="L217" s="181">
        <f>L218-L216</f>
        <v>-571</v>
      </c>
      <c r="M217" s="185"/>
      <c r="N217" s="145">
        <v>887</v>
      </c>
    </row>
    <row r="218" spans="1:14" ht="15" customHeight="1" thickBot="1">
      <c r="A218" s="179"/>
      <c r="B218" s="179"/>
      <c r="C218" s="180"/>
      <c r="D218" s="180"/>
      <c r="E218" s="180"/>
      <c r="H218" s="186">
        <f>-'[1]PL-KLSE'!H27</f>
        <v>-515</v>
      </c>
      <c r="I218" s="182"/>
      <c r="J218" s="187">
        <f>SUM(J216:J217)</f>
        <v>346</v>
      </c>
      <c r="K218" s="183"/>
      <c r="L218" s="186">
        <f>-'[1]PL-KLSE'!L27</f>
        <v>621</v>
      </c>
      <c r="M218" s="185"/>
      <c r="N218" s="187">
        <f>SUM(N216:N217)</f>
        <v>1811</v>
      </c>
    </row>
    <row r="219" spans="1:13" ht="15" customHeight="1">
      <c r="A219" s="179"/>
      <c r="B219" s="179"/>
      <c r="C219" s="180"/>
      <c r="D219" s="180"/>
      <c r="E219" s="180"/>
      <c r="F219" s="180"/>
      <c r="G219" s="188"/>
      <c r="H219" s="189"/>
      <c r="J219" s="13"/>
      <c r="L219" s="190"/>
      <c r="M219" s="190"/>
    </row>
    <row r="220" spans="1:13" ht="15" customHeight="1">
      <c r="A220" s="147" t="s">
        <v>234</v>
      </c>
      <c r="B220" s="16" t="s">
        <v>235</v>
      </c>
      <c r="C220" s="62"/>
      <c r="D220" s="16"/>
      <c r="E220" s="16"/>
      <c r="F220" s="16"/>
      <c r="G220" s="149"/>
      <c r="H220" s="150"/>
      <c r="I220" s="151"/>
      <c r="J220" s="150"/>
      <c r="K220" s="62"/>
      <c r="L220" s="163"/>
      <c r="M220" s="163"/>
    </row>
    <row r="221" spans="1:13" ht="15" customHeight="1">
      <c r="A221" s="147"/>
      <c r="B221" s="16"/>
      <c r="C221" s="62"/>
      <c r="D221" s="16"/>
      <c r="E221" s="16"/>
      <c r="F221" s="16"/>
      <c r="G221" s="149"/>
      <c r="H221" s="150"/>
      <c r="I221" s="151"/>
      <c r="J221" s="150"/>
      <c r="K221" s="62"/>
      <c r="L221" s="163"/>
      <c r="M221" s="163"/>
    </row>
    <row r="222" spans="1:13" ht="15" customHeight="1">
      <c r="A222" s="179"/>
      <c r="B222" s="179"/>
      <c r="C222" s="180"/>
      <c r="D222" s="180"/>
      <c r="E222" s="180"/>
      <c r="F222" s="180"/>
      <c r="G222" s="188"/>
      <c r="H222" s="189"/>
      <c r="J222" s="13"/>
      <c r="L222" s="190"/>
      <c r="M222" s="190"/>
    </row>
    <row r="223" spans="1:13" ht="15" customHeight="1">
      <c r="A223" s="147" t="s">
        <v>236</v>
      </c>
      <c r="B223" s="16" t="s">
        <v>237</v>
      </c>
      <c r="C223" s="62"/>
      <c r="D223" s="16"/>
      <c r="E223" s="16"/>
      <c r="F223" s="16"/>
      <c r="G223" s="149"/>
      <c r="H223" s="150"/>
      <c r="I223" s="151"/>
      <c r="J223" s="150"/>
      <c r="K223" s="62"/>
      <c r="L223" s="163"/>
      <c r="M223" s="163"/>
    </row>
    <row r="224" spans="1:13" ht="15" customHeight="1">
      <c r="A224" s="147"/>
      <c r="B224" s="16"/>
      <c r="C224" s="62"/>
      <c r="D224" s="16"/>
      <c r="E224" s="16"/>
      <c r="F224" s="16"/>
      <c r="G224" s="149"/>
      <c r="H224" s="150"/>
      <c r="I224" s="151"/>
      <c r="J224" s="150"/>
      <c r="K224" s="62"/>
      <c r="L224" s="163"/>
      <c r="M224" s="163"/>
    </row>
    <row r="225" spans="1:13" ht="15" customHeight="1">
      <c r="A225" s="147"/>
      <c r="B225" s="16"/>
      <c r="C225" s="62"/>
      <c r="D225" s="16"/>
      <c r="E225" s="16"/>
      <c r="F225" s="16"/>
      <c r="G225" s="149"/>
      <c r="H225" s="150"/>
      <c r="I225" s="151"/>
      <c r="J225" s="150"/>
      <c r="K225" s="62"/>
      <c r="L225" s="163"/>
      <c r="M225" s="163"/>
    </row>
    <row r="226" spans="1:13" ht="15" customHeight="1">
      <c r="A226" s="147" t="s">
        <v>238</v>
      </c>
      <c r="B226" s="16" t="s">
        <v>239</v>
      </c>
      <c r="C226" s="62"/>
      <c r="D226" s="16"/>
      <c r="E226" s="16"/>
      <c r="F226" s="16"/>
      <c r="G226" s="149"/>
      <c r="H226" s="150"/>
      <c r="I226" s="151"/>
      <c r="J226" s="150"/>
      <c r="K226" s="62"/>
      <c r="L226" s="163"/>
      <c r="M226" s="163"/>
    </row>
    <row r="227" spans="3:13" ht="15" customHeight="1">
      <c r="C227" s="8"/>
      <c r="L227" s="174"/>
      <c r="M227" s="174"/>
    </row>
    <row r="228" spans="1:13" ht="15" customHeight="1">
      <c r="A228" s="161"/>
      <c r="H228" s="191"/>
      <c r="J228" s="191"/>
      <c r="L228" s="8"/>
      <c r="M228" s="8"/>
    </row>
    <row r="229" spans="1:13" ht="15" customHeight="1">
      <c r="A229" s="147" t="s">
        <v>240</v>
      </c>
      <c r="B229" s="16" t="s">
        <v>241</v>
      </c>
      <c r="C229" s="62"/>
      <c r="D229" s="16"/>
      <c r="E229" s="16"/>
      <c r="F229" s="16"/>
      <c r="G229" s="149"/>
      <c r="H229" s="150"/>
      <c r="I229" s="151"/>
      <c r="J229" s="150"/>
      <c r="K229" s="62"/>
      <c r="L229" s="163"/>
      <c r="M229" s="163"/>
    </row>
    <row r="230" spans="1:13" ht="15" customHeight="1">
      <c r="A230" s="179"/>
      <c r="B230" s="179" t="s">
        <v>242</v>
      </c>
      <c r="C230" s="180"/>
      <c r="D230" s="180"/>
      <c r="E230" s="180"/>
      <c r="F230" s="180"/>
      <c r="G230" s="188"/>
      <c r="H230" s="189"/>
      <c r="J230" s="13"/>
      <c r="L230" s="190"/>
      <c r="M230" s="190"/>
    </row>
    <row r="231" spans="1:14" ht="15" customHeight="1">
      <c r="A231" s="179"/>
      <c r="B231" s="179"/>
      <c r="C231" s="180"/>
      <c r="D231" s="180"/>
      <c r="E231" s="180"/>
      <c r="J231" s="188" t="s">
        <v>243</v>
      </c>
      <c r="K231" s="188"/>
      <c r="L231" s="188" t="s">
        <v>244</v>
      </c>
      <c r="M231" s="192"/>
      <c r="N231" s="192" t="s">
        <v>70</v>
      </c>
    </row>
    <row r="232" spans="1:14" ht="15" customHeight="1">
      <c r="A232" s="179"/>
      <c r="B232" s="179"/>
      <c r="C232" s="180"/>
      <c r="D232" s="180"/>
      <c r="E232" s="180"/>
      <c r="J232" s="193" t="s">
        <v>12</v>
      </c>
      <c r="K232" s="188"/>
      <c r="L232" s="193" t="s">
        <v>12</v>
      </c>
      <c r="M232" s="13"/>
      <c r="N232" s="193" t="s">
        <v>12</v>
      </c>
    </row>
    <row r="233" spans="1:14" ht="15" customHeight="1">
      <c r="A233" s="179"/>
      <c r="B233" s="179"/>
      <c r="C233" s="180"/>
      <c r="D233" s="180"/>
      <c r="E233" s="180"/>
      <c r="J233" s="189"/>
      <c r="K233" s="188"/>
      <c r="L233" s="189"/>
      <c r="M233" s="13"/>
      <c r="N233" s="189"/>
    </row>
    <row r="234" spans="1:14" ht="15" customHeight="1">
      <c r="A234" s="179"/>
      <c r="B234" s="179" t="s">
        <v>245</v>
      </c>
      <c r="C234" s="180"/>
      <c r="D234" s="180"/>
      <c r="E234" s="180"/>
      <c r="J234" s="189">
        <f>'[1]BS-KLSE'!J57</f>
        <v>50290</v>
      </c>
      <c r="K234" s="188"/>
      <c r="L234" s="189">
        <v>0</v>
      </c>
      <c r="M234" s="13"/>
      <c r="N234" s="189">
        <f>+J234+L234</f>
        <v>50290</v>
      </c>
    </row>
    <row r="235" spans="1:14" ht="15" customHeight="1">
      <c r="A235" s="179"/>
      <c r="B235" s="179" t="s">
        <v>61</v>
      </c>
      <c r="C235" s="180"/>
      <c r="D235" s="180"/>
      <c r="E235" s="180"/>
      <c r="J235" s="189">
        <v>0</v>
      </c>
      <c r="K235" s="188"/>
      <c r="L235" s="189">
        <f>'[1]BS-KLSE'!J59</f>
        <v>17594</v>
      </c>
      <c r="M235" s="13"/>
      <c r="N235" s="189">
        <f>+J235+L235</f>
        <v>17594</v>
      </c>
    </row>
    <row r="236" spans="1:14" ht="15" customHeight="1">
      <c r="A236" s="179"/>
      <c r="B236" s="179" t="s">
        <v>246</v>
      </c>
      <c r="C236" s="180"/>
      <c r="D236" s="180"/>
      <c r="E236" s="180"/>
      <c r="J236" s="189">
        <f>ROUND('[1]BS'!U88/1000,0)</f>
        <v>4297</v>
      </c>
      <c r="K236" s="188"/>
      <c r="L236" s="189">
        <v>0</v>
      </c>
      <c r="M236" s="13"/>
      <c r="N236" s="189">
        <f>+J236+L236</f>
        <v>4297</v>
      </c>
    </row>
    <row r="237" spans="1:14" ht="15" customHeight="1">
      <c r="A237" s="179"/>
      <c r="B237" s="179" t="s">
        <v>247</v>
      </c>
      <c r="C237" s="180"/>
      <c r="D237" s="180"/>
      <c r="E237" s="180"/>
      <c r="J237" s="189">
        <f>'[1]BS-KLSE'!J36-J236</f>
        <v>28730</v>
      </c>
      <c r="K237" s="188"/>
      <c r="L237" s="189">
        <v>0</v>
      </c>
      <c r="M237" s="13"/>
      <c r="N237" s="189">
        <f>+J237+L237</f>
        <v>28730</v>
      </c>
    </row>
    <row r="238" spans="1:14" ht="15" customHeight="1" thickBot="1">
      <c r="A238" s="179"/>
      <c r="B238" s="179"/>
      <c r="C238" s="180"/>
      <c r="D238" s="180"/>
      <c r="E238" s="180"/>
      <c r="J238" s="194">
        <f>SUM(J234:J237)</f>
        <v>83317</v>
      </c>
      <c r="K238" s="188"/>
      <c r="L238" s="194">
        <f>+L235+L237</f>
        <v>17594</v>
      </c>
      <c r="M238" s="13"/>
      <c r="N238" s="194">
        <f>SUM(N234:N237)</f>
        <v>100911</v>
      </c>
    </row>
    <row r="239" spans="1:13" ht="15" customHeight="1" thickTop="1">
      <c r="A239" s="179"/>
      <c r="B239" s="179"/>
      <c r="C239" s="180"/>
      <c r="D239" s="180"/>
      <c r="E239" s="180"/>
      <c r="F239" s="189"/>
      <c r="G239" s="188"/>
      <c r="H239" s="189"/>
      <c r="J239" s="189"/>
      <c r="L239" s="190"/>
      <c r="M239" s="190"/>
    </row>
    <row r="240" spans="1:13" ht="15" customHeight="1">
      <c r="A240" s="147" t="s">
        <v>248</v>
      </c>
      <c r="B240" s="16" t="s">
        <v>249</v>
      </c>
      <c r="C240" s="62"/>
      <c r="D240" s="16"/>
      <c r="E240" s="16"/>
      <c r="F240" s="16"/>
      <c r="G240" s="149"/>
      <c r="H240" s="150"/>
      <c r="I240" s="151"/>
      <c r="J240" s="150"/>
      <c r="K240" s="62"/>
      <c r="L240" s="163"/>
      <c r="M240" s="163"/>
    </row>
    <row r="241" spans="3:13" ht="15.75">
      <c r="C241" s="8"/>
      <c r="L241" s="174"/>
      <c r="M241" s="174"/>
    </row>
    <row r="242" spans="3:13" ht="15" customHeight="1">
      <c r="C242" s="8"/>
      <c r="L242" s="174"/>
      <c r="M242" s="174"/>
    </row>
    <row r="243" spans="1:2" ht="15" customHeight="1">
      <c r="A243" s="147" t="s">
        <v>250</v>
      </c>
      <c r="B243" s="16" t="s">
        <v>251</v>
      </c>
    </row>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spans="1:13" ht="15" customHeight="1">
      <c r="A257" s="147" t="s">
        <v>252</v>
      </c>
      <c r="B257" s="16" t="s">
        <v>253</v>
      </c>
      <c r="C257" s="62"/>
      <c r="D257" s="16"/>
      <c r="E257" s="16"/>
      <c r="F257" s="16"/>
      <c r="G257" s="149"/>
      <c r="H257" s="150"/>
      <c r="I257" s="151"/>
      <c r="J257" s="150"/>
      <c r="K257" s="62"/>
      <c r="L257" s="163"/>
      <c r="M257" s="163"/>
    </row>
    <row r="258" spans="3:13" ht="15" customHeight="1">
      <c r="C258" s="8"/>
      <c r="L258" s="174"/>
      <c r="M258" s="174"/>
    </row>
    <row r="259" spans="3:13" ht="15" customHeight="1">
      <c r="C259" s="8"/>
      <c r="L259" s="174"/>
      <c r="M259" s="174"/>
    </row>
    <row r="260" spans="1:13" ht="15" customHeight="1">
      <c r="A260" s="147" t="s">
        <v>254</v>
      </c>
      <c r="B260" s="16" t="s">
        <v>255</v>
      </c>
      <c r="C260" s="62"/>
      <c r="D260" s="16"/>
      <c r="E260" s="16"/>
      <c r="F260" s="16"/>
      <c r="G260" s="149"/>
      <c r="H260" s="150"/>
      <c r="I260" s="151"/>
      <c r="J260" s="150"/>
      <c r="K260" s="62"/>
      <c r="L260" s="163"/>
      <c r="M260" s="163"/>
    </row>
    <row r="261" spans="1:14" ht="15" customHeight="1">
      <c r="A261" s="179"/>
      <c r="B261" s="179"/>
      <c r="C261" s="180"/>
      <c r="D261" s="180"/>
      <c r="E261" s="180"/>
      <c r="H261" s="24" t="s">
        <v>7</v>
      </c>
      <c r="I261" s="25"/>
      <c r="J261" s="25"/>
      <c r="K261" s="22"/>
      <c r="L261" s="24" t="s">
        <v>8</v>
      </c>
      <c r="M261" s="25"/>
      <c r="N261" s="25"/>
    </row>
    <row r="262" spans="1:14" ht="15" customHeight="1">
      <c r="A262" s="179"/>
      <c r="B262" s="179"/>
      <c r="C262" s="180"/>
      <c r="D262" s="180"/>
      <c r="E262" s="180"/>
      <c r="H262" s="26" t="s">
        <v>9</v>
      </c>
      <c r="I262" s="27"/>
      <c r="J262" s="24"/>
      <c r="K262" s="28"/>
      <c r="L262" s="26" t="str">
        <f>H262</f>
        <v>30 June</v>
      </c>
      <c r="M262" s="27"/>
      <c r="N262" s="24"/>
    </row>
    <row r="263" spans="1:14" ht="15" customHeight="1">
      <c r="A263" s="179"/>
      <c r="B263" s="179"/>
      <c r="C263" s="180"/>
      <c r="D263" s="180"/>
      <c r="E263" s="180"/>
      <c r="H263" s="30" t="s">
        <v>10</v>
      </c>
      <c r="I263" s="31"/>
      <c r="J263" s="30" t="s">
        <v>11</v>
      </c>
      <c r="K263" s="31"/>
      <c r="L263" s="31" t="str">
        <f>H263</f>
        <v>2006</v>
      </c>
      <c r="M263" s="31"/>
      <c r="N263" s="31" t="str">
        <f>J263</f>
        <v>2005</v>
      </c>
    </row>
    <row r="264" spans="1:14" ht="15" customHeight="1">
      <c r="A264" s="179"/>
      <c r="B264" s="179"/>
      <c r="C264" s="180"/>
      <c r="D264" s="180"/>
      <c r="E264" s="180"/>
      <c r="H264" s="20" t="s">
        <v>12</v>
      </c>
      <c r="I264" s="33"/>
      <c r="J264" s="20" t="s">
        <v>12</v>
      </c>
      <c r="K264" s="18"/>
      <c r="L264" s="34" t="s">
        <v>12</v>
      </c>
      <c r="M264" s="18"/>
      <c r="N264" s="20" t="s">
        <v>12</v>
      </c>
    </row>
    <row r="265" spans="1:14" ht="15" customHeight="1">
      <c r="A265" s="179"/>
      <c r="B265" s="195" t="s">
        <v>256</v>
      </c>
      <c r="C265" s="196" t="s">
        <v>257</v>
      </c>
      <c r="D265" s="180"/>
      <c r="E265" s="180"/>
      <c r="F265" s="180"/>
      <c r="G265" s="188"/>
      <c r="H265" s="189"/>
      <c r="J265" s="13"/>
      <c r="L265" s="189"/>
      <c r="M265" s="13"/>
      <c r="N265" s="13"/>
    </row>
    <row r="266" spans="1:14" ht="15" customHeight="1">
      <c r="A266" s="179"/>
      <c r="B266" s="179"/>
      <c r="C266" s="180" t="s">
        <v>83</v>
      </c>
      <c r="D266" s="180"/>
      <c r="E266" s="180"/>
      <c r="F266" s="180"/>
      <c r="G266" s="188"/>
      <c r="H266" s="189">
        <f>'[1]PL-KLSE'!H37</f>
        <v>-5574</v>
      </c>
      <c r="J266" s="12">
        <f>'[1]PL-KLSE'!J37</f>
        <v>-23316</v>
      </c>
      <c r="L266" s="189">
        <f>'[1]PL-KLSE'!L37</f>
        <v>-4072</v>
      </c>
      <c r="M266" s="13"/>
      <c r="N266" s="189">
        <f>'[1]PL-KLSE'!N37</f>
        <v>-28080</v>
      </c>
    </row>
    <row r="267" spans="1:14" ht="15" customHeight="1">
      <c r="A267" s="179"/>
      <c r="B267" s="179"/>
      <c r="C267" s="180" t="s">
        <v>258</v>
      </c>
      <c r="D267" s="180"/>
      <c r="E267" s="180"/>
      <c r="F267" s="180"/>
      <c r="G267" s="188"/>
      <c r="H267" s="189">
        <f>ROUND('[1]EPS'!G46/1000,0)</f>
        <v>210730</v>
      </c>
      <c r="J267" s="12">
        <v>207243</v>
      </c>
      <c r="L267" s="189">
        <f>ROUND('[1]EPS'!I46/1000,0)</f>
        <v>209431</v>
      </c>
      <c r="M267" s="13"/>
      <c r="N267" s="189">
        <v>201039</v>
      </c>
    </row>
    <row r="268" spans="1:14" ht="15" customHeight="1" thickBot="1">
      <c r="A268" s="179"/>
      <c r="B268" s="179"/>
      <c r="C268" s="180" t="s">
        <v>259</v>
      </c>
      <c r="D268" s="180"/>
      <c r="E268" s="180"/>
      <c r="F268" s="180"/>
      <c r="G268" s="188"/>
      <c r="H268" s="197">
        <f>'[1]PL-KLSE'!H41</f>
        <v>-2.6451572142134188</v>
      </c>
      <c r="J268" s="198">
        <f>ROUND(J266/J267*100,2)</f>
        <v>-11.25</v>
      </c>
      <c r="L268" s="197">
        <f>'[1]PL-KLSE'!L41</f>
        <v>-1.9442948107270368</v>
      </c>
      <c r="M268" s="13"/>
      <c r="N268" s="198">
        <f>ROUND(N266/N267*100,2)</f>
        <v>-13.97</v>
      </c>
    </row>
    <row r="269" spans="1:14" ht="15" customHeight="1">
      <c r="A269" s="179"/>
      <c r="B269" s="179"/>
      <c r="C269" s="180"/>
      <c r="D269" s="180"/>
      <c r="E269" s="180"/>
      <c r="F269" s="180"/>
      <c r="G269" s="188"/>
      <c r="H269" s="189"/>
      <c r="L269" s="13"/>
      <c r="M269" s="13"/>
      <c r="N269" s="13"/>
    </row>
    <row r="270" spans="1:14" ht="15" customHeight="1">
      <c r="A270" s="179"/>
      <c r="B270" s="195" t="s">
        <v>260</v>
      </c>
      <c r="C270" s="196" t="s">
        <v>261</v>
      </c>
      <c r="D270" s="180"/>
      <c r="E270" s="180"/>
      <c r="F270" s="180"/>
      <c r="G270" s="188"/>
      <c r="H270" s="189"/>
      <c r="L270" s="13"/>
      <c r="M270" s="13"/>
      <c r="N270" s="13"/>
    </row>
    <row r="271" spans="1:14" ht="15" customHeight="1">
      <c r="A271" s="179"/>
      <c r="B271" s="195"/>
      <c r="C271" s="196"/>
      <c r="D271" s="180"/>
      <c r="E271" s="180"/>
      <c r="F271" s="180"/>
      <c r="G271" s="188"/>
      <c r="H271" s="189"/>
      <c r="L271" s="13"/>
      <c r="M271" s="13"/>
      <c r="N271" s="13"/>
    </row>
    <row r="272" spans="1:14" ht="15" customHeight="1">
      <c r="A272" s="179"/>
      <c r="B272" s="199"/>
      <c r="C272" s="180" t="s">
        <v>83</v>
      </c>
      <c r="D272" s="200"/>
      <c r="E272" s="200"/>
      <c r="F272" s="200"/>
      <c r="G272" s="201"/>
      <c r="H272" s="202">
        <f>H266</f>
        <v>-5574</v>
      </c>
      <c r="I272" s="167"/>
      <c r="J272" s="202">
        <f>J266</f>
        <v>-23316</v>
      </c>
      <c r="L272" s="202">
        <f>L266</f>
        <v>-4072</v>
      </c>
      <c r="M272" s="167"/>
      <c r="N272" s="202">
        <f>N266</f>
        <v>-28080</v>
      </c>
    </row>
    <row r="273" spans="1:14" s="13" customFormat="1" ht="15" customHeight="1">
      <c r="A273" s="203"/>
      <c r="B273" s="204"/>
      <c r="C273" s="202" t="s">
        <v>262</v>
      </c>
      <c r="D273" s="202"/>
      <c r="E273" s="202"/>
      <c r="F273" s="202"/>
      <c r="G273" s="205"/>
      <c r="H273" s="202">
        <f>ROUND('[1]EPS'!C134/1000,0)</f>
        <v>68</v>
      </c>
      <c r="I273" s="167"/>
      <c r="J273" s="202">
        <f>ROUND(205*0.72,0)</f>
        <v>148</v>
      </c>
      <c r="L273" s="202">
        <f>ROUND('[1]EPS'!F134/1000,0)</f>
        <v>271</v>
      </c>
      <c r="M273" s="167"/>
      <c r="N273" s="202">
        <f>ROUND(449*0.72,0)</f>
        <v>323</v>
      </c>
    </row>
    <row r="274" spans="1:14" ht="15" customHeight="1" thickBot="1">
      <c r="A274" s="179"/>
      <c r="B274" s="199"/>
      <c r="C274" s="200" t="s">
        <v>263</v>
      </c>
      <c r="D274" s="200"/>
      <c r="E274" s="200"/>
      <c r="F274" s="200"/>
      <c r="G274" s="201"/>
      <c r="H274" s="206">
        <f>SUM(H272:H273)</f>
        <v>-5506</v>
      </c>
      <c r="I274" s="201"/>
      <c r="J274" s="206">
        <f>SUM(J272:J273)</f>
        <v>-23168</v>
      </c>
      <c r="K274" s="201"/>
      <c r="L274" s="206">
        <f>SUM(L272:L273)</f>
        <v>-3801</v>
      </c>
      <c r="M274" s="201"/>
      <c r="N274" s="206">
        <f>SUM(N272:N273)</f>
        <v>-27757</v>
      </c>
    </row>
    <row r="275" spans="1:14" ht="15" customHeight="1">
      <c r="A275" s="179"/>
      <c r="B275" s="199"/>
      <c r="C275" s="200"/>
      <c r="D275" s="200"/>
      <c r="E275" s="200"/>
      <c r="F275" s="200"/>
      <c r="G275" s="201"/>
      <c r="H275" s="202"/>
      <c r="I275" s="167"/>
      <c r="L275" s="207"/>
      <c r="M275" s="167"/>
      <c r="N275" s="207"/>
    </row>
    <row r="276" spans="1:14" ht="15" customHeight="1">
      <c r="A276" s="179"/>
      <c r="B276" s="199"/>
      <c r="C276" s="180" t="s">
        <v>258</v>
      </c>
      <c r="D276" s="180"/>
      <c r="E276" s="200"/>
      <c r="F276" s="200"/>
      <c r="G276" s="201"/>
      <c r="H276" s="208">
        <f>H267</f>
        <v>210730</v>
      </c>
      <c r="I276" s="167"/>
      <c r="J276" s="209">
        <f>J267</f>
        <v>207243</v>
      </c>
      <c r="L276" s="209">
        <f>L267</f>
        <v>209431</v>
      </c>
      <c r="M276" s="167"/>
      <c r="N276" s="209">
        <f>N267</f>
        <v>201039</v>
      </c>
    </row>
    <row r="277" spans="1:14" ht="15" customHeight="1">
      <c r="A277" s="179"/>
      <c r="B277" s="199"/>
      <c r="C277" s="200" t="s">
        <v>264</v>
      </c>
      <c r="D277" s="200"/>
      <c r="E277" s="200"/>
      <c r="F277" s="200"/>
      <c r="G277" s="201"/>
      <c r="H277" s="210"/>
      <c r="I277" s="167"/>
      <c r="J277" s="210"/>
      <c r="L277" s="210"/>
      <c r="M277" s="167"/>
      <c r="N277" s="210"/>
    </row>
    <row r="278" spans="1:14" ht="15" customHeight="1">
      <c r="A278" s="179"/>
      <c r="B278" s="199"/>
      <c r="C278" s="211" t="s">
        <v>265</v>
      </c>
      <c r="D278" s="200" t="s">
        <v>266</v>
      </c>
      <c r="E278" s="200"/>
      <c r="F278" s="200"/>
      <c r="G278" s="201"/>
      <c r="H278" s="212">
        <f>'[1]EPS'!D131/1000</f>
        <v>0</v>
      </c>
      <c r="I278" s="167"/>
      <c r="J278" s="213">
        <v>0</v>
      </c>
      <c r="L278" s="213">
        <f>'[1]EPS'!G131/1000</f>
        <v>0</v>
      </c>
      <c r="M278" s="167"/>
      <c r="N278" s="213">
        <v>0</v>
      </c>
    </row>
    <row r="279" spans="1:14" ht="15" customHeight="1">
      <c r="A279" s="179"/>
      <c r="B279" s="199"/>
      <c r="C279" s="211" t="s">
        <v>265</v>
      </c>
      <c r="D279" s="200" t="s">
        <v>61</v>
      </c>
      <c r="E279" s="200"/>
      <c r="F279" s="200"/>
      <c r="G279" s="201"/>
      <c r="H279" s="214">
        <f>ROUND('[1]EPS'!D134/1000,0)</f>
        <v>11829</v>
      </c>
      <c r="I279" s="167"/>
      <c r="J279" s="214">
        <v>14980</v>
      </c>
      <c r="L279" s="214">
        <f>ROUND('[1]EPS'!G134/1000,0)</f>
        <v>11829</v>
      </c>
      <c r="M279" s="167"/>
      <c r="N279" s="214">
        <v>14980</v>
      </c>
    </row>
    <row r="280" spans="1:14" ht="15" customHeight="1">
      <c r="A280" s="179"/>
      <c r="B280" s="199"/>
      <c r="C280" s="200" t="s">
        <v>267</v>
      </c>
      <c r="D280" s="200"/>
      <c r="E280" s="200"/>
      <c r="F280" s="200"/>
      <c r="G280" s="201"/>
      <c r="H280" s="212"/>
      <c r="I280" s="167"/>
      <c r="J280" s="212"/>
      <c r="L280" s="212"/>
      <c r="M280" s="167"/>
      <c r="N280" s="212"/>
    </row>
    <row r="281" spans="1:14" ht="15" customHeight="1">
      <c r="A281" s="179"/>
      <c r="B281" s="199"/>
      <c r="C281" s="200" t="s">
        <v>268</v>
      </c>
      <c r="D281" s="200"/>
      <c r="E281" s="200"/>
      <c r="F281" s="200"/>
      <c r="G281" s="201"/>
      <c r="H281" s="214">
        <f>SUM(H276:H279)</f>
        <v>222559</v>
      </c>
      <c r="I281" s="167"/>
      <c r="J281" s="214">
        <f>SUM(J276:J279)</f>
        <v>222223</v>
      </c>
      <c r="L281" s="214">
        <f>SUM(L276:L279)</f>
        <v>221260</v>
      </c>
      <c r="M281" s="167"/>
      <c r="N281" s="214">
        <f>SUM(N276:N279)</f>
        <v>216019</v>
      </c>
    </row>
    <row r="282" spans="1:14" ht="15" customHeight="1" thickBot="1">
      <c r="A282" s="179"/>
      <c r="B282" s="199"/>
      <c r="C282" s="200" t="s">
        <v>269</v>
      </c>
      <c r="D282" s="200"/>
      <c r="E282" s="200"/>
      <c r="F282" s="200"/>
      <c r="G282" s="201"/>
      <c r="H282" s="215">
        <f>ROUND(H274/H281*100,2)</f>
        <v>-2.47</v>
      </c>
      <c r="J282" s="215">
        <f>ROUND(J274/J281*100,2)</f>
        <v>-10.43</v>
      </c>
      <c r="K282" s="13"/>
      <c r="L282" s="215">
        <f>ROUND(L274/L281*100,2)</f>
        <v>-1.72</v>
      </c>
      <c r="M282" s="13"/>
      <c r="N282" s="215">
        <f>ROUND(N274/N281*100,2)</f>
        <v>-12.85</v>
      </c>
    </row>
    <row r="283" spans="1:14" ht="15" customHeight="1">
      <c r="A283" s="179"/>
      <c r="B283" s="199"/>
      <c r="C283" s="200"/>
      <c r="D283" s="200"/>
      <c r="E283" s="200"/>
      <c r="F283" s="200"/>
      <c r="G283" s="201"/>
      <c r="H283" s="216"/>
      <c r="I283" s="167"/>
      <c r="L283" s="216"/>
      <c r="M283" s="167"/>
      <c r="N283" s="216"/>
    </row>
    <row r="284" spans="1:14" ht="15" customHeight="1">
      <c r="A284" s="179"/>
      <c r="B284" s="199"/>
      <c r="C284" s="200"/>
      <c r="D284" s="200"/>
      <c r="E284" s="200"/>
      <c r="F284" s="200"/>
      <c r="G284" s="201"/>
      <c r="H284" s="216"/>
      <c r="I284" s="167"/>
      <c r="L284" s="216"/>
      <c r="M284" s="167"/>
      <c r="N284" s="216"/>
    </row>
    <row r="285" spans="1:14" ht="15" customHeight="1">
      <c r="A285" s="179"/>
      <c r="B285" s="199"/>
      <c r="C285" s="200"/>
      <c r="D285" s="200"/>
      <c r="E285" s="200"/>
      <c r="F285" s="200"/>
      <c r="G285" s="201"/>
      <c r="H285" s="216"/>
      <c r="I285" s="167"/>
      <c r="L285" s="216"/>
      <c r="M285" s="167"/>
      <c r="N285" s="216"/>
    </row>
    <row r="286" spans="1:14" ht="15" customHeight="1">
      <c r="A286" s="179"/>
      <c r="B286" s="199"/>
      <c r="C286" s="200"/>
      <c r="D286" s="200"/>
      <c r="E286" s="200"/>
      <c r="F286" s="200"/>
      <c r="G286" s="201"/>
      <c r="H286" s="216"/>
      <c r="I286" s="167"/>
      <c r="L286" s="216"/>
      <c r="M286" s="167"/>
      <c r="N286" s="216"/>
    </row>
    <row r="287" spans="1:13" ht="15" customHeight="1">
      <c r="A287" s="147" t="s">
        <v>270</v>
      </c>
      <c r="B287" s="16" t="s">
        <v>271</v>
      </c>
      <c r="C287" s="200"/>
      <c r="D287" s="200"/>
      <c r="E287" s="200"/>
      <c r="F287" s="200"/>
      <c r="G287" s="201"/>
      <c r="H287" s="216"/>
      <c r="I287" s="167"/>
      <c r="J287" s="216"/>
      <c r="L287" s="190"/>
      <c r="M287" s="190"/>
    </row>
    <row r="288" spans="1:13" ht="15" customHeight="1">
      <c r="A288" s="8"/>
      <c r="C288" s="8"/>
      <c r="L288" s="174"/>
      <c r="M288" s="174"/>
    </row>
    <row r="289" spans="3:13" ht="15.75">
      <c r="C289" s="8"/>
      <c r="L289" s="174"/>
      <c r="M289" s="174"/>
    </row>
    <row r="290" spans="3:13" ht="15" customHeight="1">
      <c r="C290" s="8"/>
      <c r="L290" s="174"/>
      <c r="M290" s="174"/>
    </row>
    <row r="291" spans="1:13" ht="15" customHeight="1">
      <c r="A291" s="175" t="s">
        <v>272</v>
      </c>
      <c r="C291" s="8"/>
      <c r="L291" s="174"/>
      <c r="M291" s="174"/>
    </row>
    <row r="292" spans="1:13" ht="15" customHeight="1">
      <c r="A292" s="175" t="s">
        <v>273</v>
      </c>
      <c r="C292" s="8"/>
      <c r="L292" s="174"/>
      <c r="M292" s="174"/>
    </row>
    <row r="293" spans="1:13" ht="15" customHeight="1">
      <c r="A293" s="10" t="s">
        <v>274</v>
      </c>
      <c r="C293" s="8"/>
      <c r="L293" s="174"/>
      <c r="M293" s="174"/>
    </row>
    <row r="294" spans="3:13" ht="15" customHeight="1">
      <c r="C294" s="8"/>
      <c r="L294" s="174"/>
      <c r="M294" s="174"/>
    </row>
    <row r="295" spans="1:14" ht="15" customHeight="1">
      <c r="A295" s="10" t="s">
        <v>275</v>
      </c>
      <c r="L295" s="8"/>
      <c r="N295" s="217"/>
    </row>
    <row r="296" spans="1:14" ht="15" customHeight="1">
      <c r="A296" s="161" t="s">
        <v>276</v>
      </c>
      <c r="L296" s="8"/>
      <c r="N296" s="218"/>
    </row>
  </sheetData>
  <printOptions/>
  <pageMargins left="0.46" right="0.23" top="0.49" bottom="0.43" header="0.32" footer="0.19"/>
  <pageSetup horizontalDpi="600" verticalDpi="600" orientation="portrait" paperSize="9" scale="90" r:id="rId2"/>
  <headerFooter alignWithMargins="0">
    <oddFooter>&amp;CNotes to Quarterly Report&amp;RPage&amp;P</oddFooter>
  </headerFooter>
  <rowBreaks count="5" manualBreakCount="5">
    <brk id="47" max="255" man="1"/>
    <brk id="99" max="255" man="1"/>
    <brk id="151" max="255" man="1"/>
    <brk id="203"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THAM</dc:creator>
  <cp:keywords/>
  <dc:description/>
  <cp:lastModifiedBy>THAM</cp:lastModifiedBy>
  <cp:lastPrinted>2006-08-29T06:31:29Z</cp:lastPrinted>
  <dcterms:created xsi:type="dcterms:W3CDTF">2006-08-29T06:09:35Z</dcterms:created>
  <dcterms:modified xsi:type="dcterms:W3CDTF">2006-08-29T06:31:39Z</dcterms:modified>
  <cp:category/>
  <cp:version/>
  <cp:contentType/>
  <cp:contentStatus/>
</cp:coreProperties>
</file>